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15480" windowHeight="11640" firstSheet="2" activeTab="2"/>
  </bookViews>
  <sheets>
    <sheet name="1-pajamos" sheetId="1" r:id="rId1"/>
    <sheet name="2-spec.tiksl.dotacija" sheetId="2" r:id="rId2"/>
    <sheet name="4-išl.asign.vald. " sheetId="3" r:id="rId3"/>
    <sheet name="5-išl.pagal programas " sheetId="4" r:id="rId4"/>
    <sheet name="6-valst.deleg.f-jų paskirst." sheetId="5" r:id="rId5"/>
    <sheet name="7-apyvartos lėšos" sheetId="6" r:id="rId6"/>
    <sheet name="Lapas1" sheetId="7" r:id="rId7"/>
  </sheets>
  <definedNames>
    <definedName name="_xlnm.Print_Titles" localSheetId="0">'1-pajamos'!$13:$13</definedName>
    <definedName name="_xlnm.Print_Titles" localSheetId="1">'2-spec.tiksl.dotacija'!$12:$12</definedName>
    <definedName name="_xlnm.Print_Titles" localSheetId="2">'4-išl.asign.vald. '!$13:$15</definedName>
    <definedName name="_xlnm.Print_Titles" localSheetId="3">'5-išl.pagal programas '!$8:$10</definedName>
    <definedName name="_xlnm.Print_Titles" localSheetId="4">'6-valst.deleg.f-jų paskirst.'!$12:$12</definedName>
  </definedNames>
  <calcPr fullCalcOnLoad="1"/>
</workbook>
</file>

<file path=xl/sharedStrings.xml><?xml version="1.0" encoding="utf-8"?>
<sst xmlns="http://schemas.openxmlformats.org/spreadsheetml/2006/main" count="680" uniqueCount="408">
  <si>
    <t xml:space="preserve">Rokiškio rajono savivaldybės tarybos </t>
  </si>
  <si>
    <t>ROKIŠKIO RAJONO SAVIVALDYBĖS 2016 METŲ BIUDŽETAS</t>
  </si>
  <si>
    <t xml:space="preserve">                                                                                      ROKIŠKIO RAJONO SAVIVALDYBĖS 2016 METŲ BIUDŽETAS</t>
  </si>
  <si>
    <t>2016 m. vasario 19  d. sprendimo Nr. TS-24</t>
  </si>
  <si>
    <t>ASIGNAVIMAI  PAGAL PROGRAMAS</t>
  </si>
  <si>
    <t>ASIGNAVIMAI</t>
  </si>
  <si>
    <t>5 priedas</t>
  </si>
  <si>
    <t xml:space="preserve"> 4 priedas</t>
  </si>
  <si>
    <t xml:space="preserve">(Rokiškio rajono savivaldybės tarybos </t>
  </si>
  <si>
    <t>pakeitimas)</t>
  </si>
  <si>
    <t>(tūkst.Eur)</t>
  </si>
  <si>
    <t>Programos/asignavimų valdytojo pavadinimas</t>
  </si>
  <si>
    <t>Iš viso</t>
  </si>
  <si>
    <t>iš jų:</t>
  </si>
  <si>
    <t>Eil.Nr.</t>
  </si>
  <si>
    <t>Iš viso SF*</t>
  </si>
  <si>
    <t>Iš viso VF*</t>
  </si>
  <si>
    <t>Iš viso MK*</t>
  </si>
  <si>
    <t>išlaidoms</t>
  </si>
  <si>
    <t>turtui įsigyti</t>
  </si>
  <si>
    <t>iš jų: darbo užmokesčiui</t>
  </si>
  <si>
    <t>Savivaldybės administracija iš viso</t>
  </si>
  <si>
    <t>Administracija</t>
  </si>
  <si>
    <t>Statybos ir infrastruktūros skyrius iš viso</t>
  </si>
  <si>
    <t>SAVIVALDYBĖS FUNKCIJŲ ĮGYVENDINIMAS IR VALDYMAS (01)</t>
  </si>
  <si>
    <t>Savivaldybės administracija</t>
  </si>
  <si>
    <t xml:space="preserve">   administracija</t>
  </si>
  <si>
    <t>UGDYMO KOKYBĖS IR MOKYMOSI APLINKOS UŽTIKRINIMAS (02)</t>
  </si>
  <si>
    <t>VŠĮ Rokiškio jaunimo centras</t>
  </si>
  <si>
    <t>Kultūros centras</t>
  </si>
  <si>
    <t>Krašto muziejus</t>
  </si>
  <si>
    <t>Socialinės paramos centras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</si>
  <si>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</si>
  <si>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</si>
  <si>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</si>
  <si>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</si>
  <si>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</si>
  <si>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</si>
  <si>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 xml:space="preserve">Pandėlio seniūnija                     </t>
  </si>
  <si>
    <t>Rokiškio kaimiškoji seniūnija</t>
  </si>
  <si>
    <t>Rokiškio miesto seniūnija</t>
  </si>
  <si>
    <t>M/d Ąžuoliukas</t>
  </si>
  <si>
    <t>Pandėlio prad.m-kla</t>
  </si>
  <si>
    <t>Senamiesčio progimnazija</t>
  </si>
  <si>
    <t>Kriaunų pagrindinė m-kla</t>
  </si>
  <si>
    <t>Panemunėlio pagrindinė m-kla</t>
  </si>
  <si>
    <t>J.Tumo-Vaižganto gimnazija</t>
  </si>
  <si>
    <t>Juozo Tūbelio progimnazija</t>
  </si>
  <si>
    <t>Juodupės gimnazija</t>
  </si>
  <si>
    <t>Kamajų A.Strazdo gimnazija</t>
  </si>
  <si>
    <t>Obelių gimnazija</t>
  </si>
  <si>
    <t xml:space="preserve">Pandėlio gimnazija </t>
  </si>
  <si>
    <t>Rokiškio pagrindinė mokykla</t>
  </si>
  <si>
    <t>Rudolfo Lymano muzikos mokykla</t>
  </si>
  <si>
    <t>Kūno kultūros ir sporto centras</t>
  </si>
  <si>
    <t xml:space="preserve">                                                  IŠ VISO:</t>
  </si>
  <si>
    <t>SF* - savarankiška funkcija</t>
  </si>
  <si>
    <t>VF* - valstybės funkcija</t>
  </si>
  <si>
    <t>MK* - mokinio krepšelis</t>
  </si>
  <si>
    <t>Pandėlio seniūnija</t>
  </si>
  <si>
    <t xml:space="preserve">SOCIALINĖS PARAMOS IR SVEIKATOS APSAUGOS PASLAUGŲ KOKYBĖS GERINIMAS (04)                 </t>
  </si>
  <si>
    <t>Socialinės paramos ir sveikatos skyrius</t>
  </si>
  <si>
    <t>RAJONO INFRASTRUKTŪROS OBJEKTŲ PRIEŽIŪRA,PLĖTRA IR MODERNIZAVIMAS(05)</t>
  </si>
  <si>
    <t>Statybos ir  infrastruktūros skyrius</t>
  </si>
  <si>
    <t xml:space="preserve">                                                         IŠ VISO:</t>
  </si>
  <si>
    <t>Socialinės paramos ir sveikatos skyrius iš viso</t>
  </si>
  <si>
    <t>Priešgaisrinė tarnyba</t>
  </si>
  <si>
    <t xml:space="preserve">              Rokiškio rajono savivaldybės tarybos  </t>
  </si>
  <si>
    <t xml:space="preserve">                                                                                                  1 priedas</t>
  </si>
  <si>
    <t xml:space="preserve">                     (Rokiškio rajono savivaldybės tarybos </t>
  </si>
  <si>
    <t xml:space="preserve">                      redakcija)</t>
  </si>
  <si>
    <t xml:space="preserve">  ROKIŠKIO RAJONO SAVIVALDYBĖS 2015 METŲ BIUDŽETAS</t>
  </si>
  <si>
    <t xml:space="preserve">                                            P A J A M O S </t>
  </si>
  <si>
    <t>Pajamų klasifikacijos kodas</t>
  </si>
  <si>
    <t xml:space="preserve">            Pajamos</t>
  </si>
  <si>
    <t xml:space="preserve">    suma</t>
  </si>
  <si>
    <t>1.</t>
  </si>
  <si>
    <t>1.1.</t>
  </si>
  <si>
    <t>MOKESČIAI (2+7+11)</t>
  </si>
  <si>
    <t>2.</t>
  </si>
  <si>
    <t>1.1.1.</t>
  </si>
  <si>
    <t xml:space="preserve"> Pajamų ir pelno mokesčiai (3)</t>
  </si>
  <si>
    <t>3.</t>
  </si>
  <si>
    <t>1.1.1.1.1.</t>
  </si>
  <si>
    <t>Gyventojų pajamų mokestis, iš viso (4+5+6)</t>
  </si>
  <si>
    <t>4.</t>
  </si>
  <si>
    <t>1.1.1.1.1.1.</t>
  </si>
  <si>
    <t>Gyventojų pajamų mokestis ( gautas iš VMI)</t>
  </si>
  <si>
    <t>5.</t>
  </si>
  <si>
    <t>1.1.1.1.1.2.</t>
  </si>
  <si>
    <t>Gyventojų pajamų mokestis savivaldybių išlaidų struktūrų skirtumams išlyginti</t>
  </si>
  <si>
    <t>6.</t>
  </si>
  <si>
    <t>1.1.1.1.1.3.</t>
  </si>
  <si>
    <t>Gyventojų pajamų mokestis savivaldybių pajamoms iš gyventojų pajamų mokesčio išlyginti</t>
  </si>
  <si>
    <t>7.</t>
  </si>
  <si>
    <t>1.1.3.</t>
  </si>
  <si>
    <t>Turto  mokesčiai (8+9+10)</t>
  </si>
  <si>
    <t>8.</t>
  </si>
  <si>
    <t>1.1.3.1.</t>
  </si>
  <si>
    <t>Žemės mokestis</t>
  </si>
  <si>
    <t>9.</t>
  </si>
  <si>
    <t>1.1.3.2.</t>
  </si>
  <si>
    <t xml:space="preserve"> Paveldimo ir dovanojimo mokestis</t>
  </si>
  <si>
    <t>10.</t>
  </si>
  <si>
    <t>1.1.3.3.</t>
  </si>
  <si>
    <t>Nekilnojamojo turto mokestis</t>
  </si>
  <si>
    <t>11.</t>
  </si>
  <si>
    <t>1.1.4.</t>
  </si>
  <si>
    <t>Prekių ir paslaugų mokesčiai (12+13)</t>
  </si>
  <si>
    <t>12.</t>
  </si>
  <si>
    <t>1.1.4.7.1.1.</t>
  </si>
  <si>
    <t>Mokesčiai už aplinkos teršimą</t>
  </si>
  <si>
    <t>13.</t>
  </si>
  <si>
    <t>1.1.4.7.2.</t>
  </si>
  <si>
    <t>Rinkliavos(14+15)</t>
  </si>
  <si>
    <t>14.</t>
  </si>
  <si>
    <t>1.1.4.7.2.1.</t>
  </si>
  <si>
    <t>Valstybės rinkliavos</t>
  </si>
  <si>
    <t>15.</t>
  </si>
  <si>
    <t>1.1.4.7.2.2.</t>
  </si>
  <si>
    <t>Vietinės rinkliavos</t>
  </si>
  <si>
    <t>16.17.</t>
  </si>
  <si>
    <t>1.3.</t>
  </si>
  <si>
    <t>DOTACIJOS (17+18+24+25+26)</t>
  </si>
  <si>
    <t>17.</t>
  </si>
  <si>
    <t>1.3.3.</t>
  </si>
  <si>
    <t>Europos Sąjungos finansinės paramos lėšos</t>
  </si>
  <si>
    <t>18.</t>
  </si>
  <si>
    <t>1.3.4.1.1.1.</t>
  </si>
  <si>
    <t>Speciali tikslinė dotacija iš viso (19+20+21+22+23)</t>
  </si>
  <si>
    <t>19.</t>
  </si>
  <si>
    <t>Valstybinėms funkcijoms vykdyti</t>
  </si>
  <si>
    <t>20.</t>
  </si>
  <si>
    <t>Mokinio krepšelis</t>
  </si>
  <si>
    <t>21.</t>
  </si>
  <si>
    <t xml:space="preserve"> 1.3.4.1.1.1.c</t>
  </si>
  <si>
    <t>Ūkio lėšos mokykloms, turinčioms mokinių su specialiaisiais poreikiais Rokiškio pagrindinei mokyklai</t>
  </si>
  <si>
    <t>22.</t>
  </si>
  <si>
    <t xml:space="preserve"> 1.3.4.1.1.1.d</t>
  </si>
  <si>
    <t>Rokiškio suaugusiųjų ir jaunimo mokymo centro VšĮ Rokiškio psichiatrijos ligoninės Psichosocialinės reabilitacijos skyriaus suaugusiųjų klasėms finansuoti</t>
  </si>
  <si>
    <t>23.</t>
  </si>
  <si>
    <t>1.3.4.1.1.1.e</t>
  </si>
  <si>
    <t>Kelių priežiūros ir plėtros programa</t>
  </si>
  <si>
    <t>1.3.4.2.1.1.</t>
  </si>
  <si>
    <t>Valstybės investicijų programa</t>
  </si>
  <si>
    <t>25.</t>
  </si>
  <si>
    <t>1.3.4.2.1.2.</t>
  </si>
  <si>
    <t>Bendrosios dotacijos kompensacija</t>
  </si>
  <si>
    <t>26.</t>
  </si>
  <si>
    <t>1.4.1.1.</t>
  </si>
  <si>
    <t>Dotacijos iš kitų valdymo lygių</t>
  </si>
  <si>
    <t>1.4.</t>
  </si>
  <si>
    <t>KITOS PAJAMOS (28+32+33+34+35+36)</t>
  </si>
  <si>
    <t>28.</t>
  </si>
  <si>
    <t>1.4.1.</t>
  </si>
  <si>
    <t>Turto pajamos(29+30+31)</t>
  </si>
  <si>
    <t>29.</t>
  </si>
  <si>
    <t>1.4.1.4.1.</t>
  </si>
  <si>
    <t>Nuomos mokestis už valstybinę žemę ir valstybinio vidaus fondo vandens telkinius</t>
  </si>
  <si>
    <t>30.</t>
  </si>
  <si>
    <t>1.4.1.2.1.2.</t>
  </si>
  <si>
    <t>Dividendai</t>
  </si>
  <si>
    <t>31.</t>
  </si>
  <si>
    <t>1.4.1.4.2.1.</t>
  </si>
  <si>
    <t>Mokestis už medžiojamų gyvūnų išteklių naudojimą ir kitus valstybinius išteklius</t>
  </si>
  <si>
    <t>32.</t>
  </si>
  <si>
    <t>1.4.2.1.</t>
  </si>
  <si>
    <t xml:space="preserve">Pajamos už teikiamas paslaugas </t>
  </si>
  <si>
    <t>33.</t>
  </si>
  <si>
    <t>1.4.3.1.1.1.</t>
  </si>
  <si>
    <t>Pajamos iš baudų ir konfiskacijos</t>
  </si>
  <si>
    <t>34.</t>
  </si>
  <si>
    <t>3.1.1.1.</t>
  </si>
  <si>
    <t>Žemės ir žemės gelmių išteklių realizavimo pajamos</t>
  </si>
  <si>
    <t>4.1.1.</t>
  </si>
  <si>
    <t>Ilgalaikio materialaus turto realizavimo pajamos</t>
  </si>
  <si>
    <t>36.</t>
  </si>
  <si>
    <t>1.5.4.1.4.1.</t>
  </si>
  <si>
    <t xml:space="preserve">Kitos neišvardytos pajamos </t>
  </si>
  <si>
    <t>37.</t>
  </si>
  <si>
    <t>VISI MOKESČIAI, PAJAMOS IR DOTACIJOS(1+16+27)</t>
  </si>
  <si>
    <t>38.</t>
  </si>
  <si>
    <t>Skolintos lėšos</t>
  </si>
  <si>
    <t>39.</t>
  </si>
  <si>
    <t xml:space="preserve">  VISOS PAJAMOS IR SKOLINTOS LĖŠOS (37+38)</t>
  </si>
  <si>
    <t>1.3.4.1.1.1.a</t>
  </si>
  <si>
    <t>1.3.4.1.1.1.b</t>
  </si>
  <si>
    <t xml:space="preserve">               Rokiškio rajono savivaldybės tarybos  </t>
  </si>
  <si>
    <t xml:space="preserve">                                                             2016 m. vasario 19 d. sprendimo Nr.TS-24</t>
  </si>
  <si>
    <t xml:space="preserve">                                                                                                  2 priedas</t>
  </si>
  <si>
    <t xml:space="preserve">                                                           (Rokiškio rajono savivaldybės tarybos </t>
  </si>
  <si>
    <t>ROKIŠKIO RAJONO SAVIVALDYBĖS BIUDŽETO 2016 METŲ DOTACIJOS IŠ VALSTYBĖS BIUDŽETO</t>
  </si>
  <si>
    <t xml:space="preserve">                                                                                                            tūkst.Eur</t>
  </si>
  <si>
    <t xml:space="preserve">         Funkcijos</t>
  </si>
  <si>
    <t>suma</t>
  </si>
  <si>
    <t xml:space="preserve">             VALSTYBĖS DELEGUOTOS FUNKCIJOS                                                       </t>
  </si>
  <si>
    <t xml:space="preserve">   TEISINGUMO MINISTERIJA</t>
  </si>
  <si>
    <t>Civilinės būklės aktų registravimas</t>
  </si>
  <si>
    <t>Pirminė teisinė pagalba</t>
  </si>
  <si>
    <t>Gyventojų registro tvarkymas ir duomenų teikimas valstybės registrui</t>
  </si>
  <si>
    <t>Gyvenamosios vietos deklaravimas</t>
  </si>
  <si>
    <t xml:space="preserve">  VIDAUS REIKALŲ MINISTERIJA</t>
  </si>
  <si>
    <t>Civilinė sauga</t>
  </si>
  <si>
    <t>SOCIALINĖS APSAUGOS IR DARBO MINISTERIJA</t>
  </si>
  <si>
    <t>Socialinėms išmokoms</t>
  </si>
  <si>
    <t>Socialinė parama mokiniams</t>
  </si>
  <si>
    <t>Socialinėms paslaugoms</t>
  </si>
  <si>
    <t>Vaikų teisių apsaugai</t>
  </si>
  <si>
    <t>Jaunimo teisių apsaugai</t>
  </si>
  <si>
    <t>16.</t>
  </si>
  <si>
    <t>Darbo rinkos politikos ir gyventojų užimtumui</t>
  </si>
  <si>
    <t>SVEIKATOS APSAUGOS MINISTERIJA</t>
  </si>
  <si>
    <t>Visuomenės sveikatos priežiūros funkcijoms vykdyti</t>
  </si>
  <si>
    <t>ŽEMĖS ŪKIO MINISTERIJA</t>
  </si>
  <si>
    <t>Žemės ūkio funkcijai</t>
  </si>
  <si>
    <t>Melioracijai</t>
  </si>
  <si>
    <t>Priskirtos valstybinės žemės ir kito turto valdymo, naudojimo ir disponavimo juo patikėjimo teise</t>
  </si>
  <si>
    <t>24.</t>
  </si>
  <si>
    <t>KRAŠTO APSAUGOS MINISTERIJA</t>
  </si>
  <si>
    <t>Dalyvavimas rengiant ir vykdant mobilizaciją</t>
  </si>
  <si>
    <t>LIETUVOS VYRIAUSIO ARCHYVARO TARNYBA</t>
  </si>
  <si>
    <t>27.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</si>
  <si>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</si>
  <si>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</si>
  <si>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</si>
  <si>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</si>
  <si>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</si>
  <si>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</si>
  <si>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ŠVIETIMO IR MOKSLO MINISTERIJA</t>
  </si>
  <si>
    <t>35.</t>
  </si>
  <si>
    <t>Ūkio lėšos mokykloms, turinčioms mokinių su specialiaisiais poreikiais, Rokiškio pagrindinei mokyklai</t>
  </si>
  <si>
    <t>Rokiškio suaugusiųjų ir jaunimo mokymo centro VšĮ Rokiškio psichiatrijos ligoninės Psichosocialinės reabilitacijos skyriaus suaugusiųjų klasės</t>
  </si>
  <si>
    <t>SUSISIEKIMO MINISTERIJA</t>
  </si>
  <si>
    <t>VALSTYBĖS INVESTICIJŲ PROGRAMOJE NUMATYTOMS KAPITALO INVESTICIJOMS, IŠ JŲ:</t>
  </si>
  <si>
    <t>40.</t>
  </si>
  <si>
    <t xml:space="preserve">    J.Tumo-Vaižganto gimnazijos ir bendrabučio pastatų rekonstrukcija</t>
  </si>
  <si>
    <t>41.</t>
  </si>
  <si>
    <t xml:space="preserve">    Kamajų A.Strazdo gimnazijos pastato rekonstrukcija</t>
  </si>
  <si>
    <t>42.</t>
  </si>
  <si>
    <t xml:space="preserve">  J.Keliuočio viešosios bibliotekos pastato Rokiškyje ir kiemo rekonstravimas bei         modernizavimas ir priestato statyba</t>
  </si>
  <si>
    <t>43.</t>
  </si>
  <si>
    <t xml:space="preserve">   VšĮ Rokiškio PASPC poliklinikos infrastruktūros atnaujinimas</t>
  </si>
  <si>
    <t>44.</t>
  </si>
  <si>
    <t xml:space="preserve">   Sveikatingumo,rekreacijos ir sporto komplekso statyba</t>
  </si>
  <si>
    <t>45.</t>
  </si>
  <si>
    <t xml:space="preserve">   VšĮ Rokiškio rajono ligoninės pastatų inžinierinių sistemų atnaujinimas</t>
  </si>
  <si>
    <t>46.</t>
  </si>
  <si>
    <t xml:space="preserve">   Pandėlio gimnazijos pastato renovacija</t>
  </si>
  <si>
    <t>47.</t>
  </si>
  <si>
    <t xml:space="preserve">   J.Tūbelio progimnazijos pastato atnaujinimas (modernizavimas)</t>
  </si>
  <si>
    <t>48.</t>
  </si>
  <si>
    <t xml:space="preserve">  IŠ VISO </t>
  </si>
  <si>
    <t>2016 m. vasario 19 d. sprendimo Nr. TS-24</t>
  </si>
  <si>
    <t>6 priedas</t>
  </si>
  <si>
    <t xml:space="preserve">VALSTYBĖS DELEGUOTŲ  FUNKCIJŲ PASKIRSTYMAS   2016 M.  </t>
  </si>
  <si>
    <t>Valstybės funkcijos pavadinimas</t>
  </si>
  <si>
    <t>Asignavimų valdytojas</t>
  </si>
  <si>
    <t xml:space="preserve">VISO </t>
  </si>
  <si>
    <t xml:space="preserve"> Iš to sk.DUF</t>
  </si>
  <si>
    <t>Civilinės saugos organizavimas</t>
  </si>
  <si>
    <t>Mobilizacijos organ.</t>
  </si>
  <si>
    <t>Vaikų teisių apsauga</t>
  </si>
  <si>
    <t>Jaunimo teisių apsauga</t>
  </si>
  <si>
    <t>Darbo rinkos politikos įgyvendinimas  iš viso</t>
  </si>
  <si>
    <t xml:space="preserve">            iš jų: viešiesiems darbams      4PR</t>
  </si>
  <si>
    <t>Turizmo ir tradicinių amatų informac. ir koordinav. centras</t>
  </si>
  <si>
    <t>Juodupės sen.</t>
  </si>
  <si>
    <t>Jūžintų sen.</t>
  </si>
  <si>
    <t>Kamajų sen.</t>
  </si>
  <si>
    <t>Kazliškio sen.</t>
  </si>
  <si>
    <t>Kriaunų sen.</t>
  </si>
  <si>
    <t>Obelių sen.</t>
  </si>
  <si>
    <t>Pandėlio sen.</t>
  </si>
  <si>
    <t>Panemunėlio sen.</t>
  </si>
  <si>
    <t>Rokiškio kaim.sen.</t>
  </si>
  <si>
    <t>Rokiškio miesto sen.</t>
  </si>
  <si>
    <t>L/d Varpelis</t>
  </si>
  <si>
    <t>Jūžintų J.O.Širvydo pagr. m-kla</t>
  </si>
  <si>
    <t xml:space="preserve">                    administr.išl.                        1 PR</t>
  </si>
  <si>
    <t xml:space="preserve">                    medžiagų įsigijimui          4 PR.</t>
  </si>
  <si>
    <t>Statybos ir infr.sk.</t>
  </si>
  <si>
    <t xml:space="preserve">Pirminė teisinė pagalba </t>
  </si>
  <si>
    <t>Duomenų teikimas valstybės pagalbos registrui</t>
  </si>
  <si>
    <t>Socialinė parama mokiniams  iš viso</t>
  </si>
  <si>
    <t xml:space="preserve">        iš jų: soc.parama</t>
  </si>
  <si>
    <t>Soc.paramos sk.</t>
  </si>
  <si>
    <t xml:space="preserve">                administravimas  1.PR</t>
  </si>
  <si>
    <t xml:space="preserve">                administravimas-švietimo įstaigoms 1 PR.</t>
  </si>
  <si>
    <t>Soc.par.sk.</t>
  </si>
  <si>
    <t>Socialinės paslaugos  iš viso</t>
  </si>
  <si>
    <t xml:space="preserve">                asmenų su sunkia negalia globa</t>
  </si>
  <si>
    <t xml:space="preserve">        iš jų: asmenų su sunkia negalia globa</t>
  </si>
  <si>
    <t xml:space="preserve">                soc.rizika iš viso 4 PR.</t>
  </si>
  <si>
    <t xml:space="preserve">                 iš jų:</t>
  </si>
  <si>
    <t xml:space="preserve">  Juodupės sen.</t>
  </si>
  <si>
    <t xml:space="preserve">  Jūžintų sen,</t>
  </si>
  <si>
    <t xml:space="preserve">  Kamajų sen.</t>
  </si>
  <si>
    <t xml:space="preserve">  Kazliškio sen.</t>
  </si>
  <si>
    <t xml:space="preserve">  Kriaunų sen.</t>
  </si>
  <si>
    <t xml:space="preserve">   Obelių sen.</t>
  </si>
  <si>
    <t xml:space="preserve">  Pandėlio sen.</t>
  </si>
  <si>
    <t xml:space="preserve">   Panemunėlio sen.</t>
  </si>
  <si>
    <t xml:space="preserve">   Rokiškio kaim. sen.</t>
  </si>
  <si>
    <t xml:space="preserve">  Rokiškio mst.sen.</t>
  </si>
  <si>
    <t xml:space="preserve"> Socialinės išmokos    iš viso</t>
  </si>
  <si>
    <t xml:space="preserve">     iš jų :  soc.išmokų administravimas 1 PR.</t>
  </si>
  <si>
    <t xml:space="preserve">               soc.išmokos ( laidojimo pašalpos)         viso</t>
  </si>
  <si>
    <t xml:space="preserve">                  iš jų:</t>
  </si>
  <si>
    <t xml:space="preserve">                        iš jų:</t>
  </si>
  <si>
    <t>Žemės ūkio  funkcijos vykdymas</t>
  </si>
  <si>
    <t xml:space="preserve"> iš to sk.:     melioracija </t>
  </si>
  <si>
    <t>Žemės ūkio sk.</t>
  </si>
  <si>
    <t xml:space="preserve">                   žemės ūkio  funkcija  iš viso</t>
  </si>
  <si>
    <t xml:space="preserve">                      iš jų:</t>
  </si>
  <si>
    <t xml:space="preserve">  Administracija</t>
  </si>
  <si>
    <t xml:space="preserve">               priskirtos valstybinės žemės ir kito turto valdymo, naudojimo ir disponavimo juo patikėjimo teise</t>
  </si>
  <si>
    <t>Priešg.tarn.</t>
  </si>
  <si>
    <t>Visuomenės sveikatos priežiūros f-joms vykdyti</t>
  </si>
  <si>
    <t>Visuomenės sveik.biur.</t>
  </si>
  <si>
    <t>VISO VALSTYBĖS FUNKCIJOMS</t>
  </si>
  <si>
    <t xml:space="preserve">                             2016 m. vasario 19  d. sprendimo Nr. TS-24</t>
  </si>
  <si>
    <t xml:space="preserve">2016 m. </t>
  </si>
  <si>
    <t>vasario 19 d. prendimo Nr.TS-24</t>
  </si>
  <si>
    <t>KULTŪROS, SPORTO, BENDRUOMENĖS IR VAIKŲ IR JAUNIMO GYVENIMO AKTYVINIMO PROGRAMA (03)</t>
  </si>
  <si>
    <t>SP PR* -  specialioji programa</t>
  </si>
  <si>
    <t>Iš viso SP PR*</t>
  </si>
  <si>
    <t>SP PR* - specialioji programa</t>
  </si>
  <si>
    <t>Visuomenės sveikatos biuras</t>
  </si>
  <si>
    <t>keitimai)</t>
  </si>
  <si>
    <t>M.-d. ,,Ąžuoliukas"</t>
  </si>
  <si>
    <t>Jūžintų J. O. Širvydo pagrindinė m-kla</t>
  </si>
  <si>
    <t>Gyventojų registro tvarkymas ir duomenų valst. reg. teik.</t>
  </si>
  <si>
    <t>Valst .kalbos vartojimo ir taisykl. kontrolė</t>
  </si>
  <si>
    <t>Juodupės l/d</t>
  </si>
  <si>
    <t>Senamiesčio progimnazijos Laibgalių skyrius</t>
  </si>
  <si>
    <t>Juodupės gimnazijos neformaliojo švietimo sk.</t>
  </si>
  <si>
    <t>Švietimo centras</t>
  </si>
  <si>
    <t>Pandėlio UDC</t>
  </si>
  <si>
    <t>Panemunėlio UDC</t>
  </si>
  <si>
    <t>Juodupės gimnazijos neformaliojo švietimo skyrius</t>
  </si>
  <si>
    <t>7 priedas</t>
  </si>
  <si>
    <t>redakcija)</t>
  </si>
  <si>
    <t>ROKIŠKIO RAJONO SAVIVALDYBĖS APYVARTOS LĖŠOS</t>
  </si>
  <si>
    <t>Asignavimų valdytojo pavadinimas</t>
  </si>
  <si>
    <t xml:space="preserve">pajamos už teikiamas paslaugas </t>
  </si>
  <si>
    <t>laisvas lėšų likutis</t>
  </si>
  <si>
    <t xml:space="preserve">   iš jų : seniūnijų automobilių parko atnaujinimui</t>
  </si>
  <si>
    <t xml:space="preserve">         Nekilnojamo turto nuomos specialioji programa</t>
  </si>
  <si>
    <t>Turizmo ir tradicinių amatų informacijos ir koordinavimo centras</t>
  </si>
  <si>
    <t xml:space="preserve">Panemunėlio seniūnija                      </t>
  </si>
  <si>
    <t>Obelių d/m</t>
  </si>
  <si>
    <t>Kamajų A. Strazdo gimn. ikimok. ugd. sk.</t>
  </si>
  <si>
    <t>Kamajų neformaliojo ugdymo skyrius</t>
  </si>
  <si>
    <t>Choreografijos mokykla</t>
  </si>
  <si>
    <t>Pedagoginė psichologinė tarnyba</t>
  </si>
  <si>
    <t xml:space="preserve">                              Iš viso</t>
  </si>
  <si>
    <t>Architektūros ir paveldosaugos skyrius- aplinkos apsaugos rėmimo spec. programa</t>
  </si>
  <si>
    <t>Architektūros ir paveldosaugos skyrius-teritorijų planavimas ir detalieji planai</t>
  </si>
  <si>
    <t>Švietimo skyrius-Ugdymo kokybės ir mokymosi aplinkos užtikrinimas</t>
  </si>
  <si>
    <t xml:space="preserve">    iš to sk.  lengvatinio moksleivių pervežimo išlaidų kompensavimas</t>
  </si>
  <si>
    <t>Finansų skyrius ( pagal skolos grąžinimo sutartį)</t>
  </si>
  <si>
    <t>Iš viso:</t>
  </si>
  <si>
    <t>Užsienyje žuvusių palaikų pargabenimo išlaidų kompensavimas</t>
  </si>
  <si>
    <t>Panemunėlio seniūnija</t>
  </si>
  <si>
    <t>Finansų skyrius</t>
  </si>
  <si>
    <t xml:space="preserve">   paskolų aptarnavimas</t>
  </si>
  <si>
    <t>Architektūros ir paveldosaugos skyrius</t>
  </si>
  <si>
    <t xml:space="preserve">   teritorijų planavimas ir detalieji planai</t>
  </si>
  <si>
    <t>KAIMO PLĖTROS, APLINKOS APSAUGOS IR VERSLO SKATINIMAS(06)</t>
  </si>
  <si>
    <t>Strateginio planavimo ir investicijų skyrius</t>
  </si>
  <si>
    <t xml:space="preserve">   smulkaus ir vidutinio verslo rėmimo fondas</t>
  </si>
  <si>
    <t xml:space="preserve">   subsidijos gamintojams už šiluminę energiją</t>
  </si>
  <si>
    <t xml:space="preserve">   kompensacijos už šildymą ir vandenį</t>
  </si>
  <si>
    <t>Subsidijos gamintojams už šiluminę energiją</t>
  </si>
  <si>
    <t>Paskolų aptarnavimas</t>
  </si>
  <si>
    <t>Kompensacijos už šildymą ir vandenį</t>
  </si>
  <si>
    <t>Teritorijų planavimas ir detalieji planai</t>
  </si>
  <si>
    <t>Smulkaus ir vidutinio verslo rėmimo fondas</t>
  </si>
  <si>
    <t>Socialinė parama</t>
  </si>
  <si>
    <t>Kalėdiniams saldainiams ikimokykl. amžiaus vaikams</t>
  </si>
  <si>
    <t xml:space="preserve">   socialinė parama</t>
  </si>
  <si>
    <t xml:space="preserve"> kalėdiniams saldainiams ikimokykl. amžiaus vaikams</t>
  </si>
  <si>
    <t xml:space="preserve">   asmenų patalpinimas į stacionarias globos įstaigas</t>
  </si>
  <si>
    <t>Asmenų patalpinimas į stacionarias globos įstaigas</t>
  </si>
  <si>
    <t>Šeimynai ,,Katalėja" kietam kurui įsigyti</t>
  </si>
  <si>
    <t xml:space="preserve">  šeimynai ,,Katalėja" kietam kurui įsigyti</t>
  </si>
  <si>
    <t xml:space="preserve">                                                                                                                                                              eurai</t>
  </si>
  <si>
    <t xml:space="preserve">        (LĖŠŲ LIKUTIS 2015 M.GRUODŽIO 31 D.)</t>
  </si>
  <si>
    <t>Užsienyje žuvusių asmenų palaikų pargabenimo išlaidų kompensavimas</t>
  </si>
  <si>
    <t xml:space="preserve">   užsienyje žuvusių asmenų palaikų pargabenimo išlaidų kompensavimas</t>
  </si>
  <si>
    <t>L.-d. ,,Nykštukas"</t>
  </si>
  <si>
    <t>L.-d. ,,Pumpurėlis"</t>
  </si>
  <si>
    <t>Kavoliškio m.-d.</t>
  </si>
  <si>
    <t>Pandėlio prad. m-klos Kazliškio skyrius</t>
  </si>
  <si>
    <t>Jūžintų J .O. Širvydo pagrindinė m-kla</t>
  </si>
  <si>
    <t>Kamajų A. Strazdo gimnazija</t>
  </si>
  <si>
    <t>L.-d.  ,,Pumpurėlis"</t>
  </si>
  <si>
    <t>Juodupės l.-d.</t>
  </si>
  <si>
    <t>Obelių d.-m.</t>
  </si>
  <si>
    <t>Kavoliškio d.-m.</t>
  </si>
  <si>
    <t>Kamajų A.Strazdo gimnaz. ikimokyklinio ugdymo sk.</t>
  </si>
  <si>
    <t>Kamajų A. Strazdo gimnaz.ikimokyklinio ugdymo sk.</t>
  </si>
  <si>
    <t xml:space="preserve">                      2016 m. lapkričio 25 d. sprendimo Nr. TS-198</t>
  </si>
  <si>
    <t xml:space="preserve">                      2016 m. lapkričio  25 d. sprendimo Nr. TS-198</t>
  </si>
  <si>
    <t>2016 m. lapkričio 25 d.  sprendimo Nr. TS-198</t>
  </si>
  <si>
    <t>2016 m. lapkričio 25 d. sprendimo Nr. TS-198</t>
  </si>
  <si>
    <t xml:space="preserve">                                                                    2016 m. lapkričio 25 d. sprendimo Nr. TS-198</t>
  </si>
  <si>
    <t>2016m. lapkričio 25 d. sprendimo Nr.TS-198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</si>
</sst>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"/>
  </numFmts>
  <fonts count="54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b/>
      <sz val="9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name val="Arial"/>
      <family val="2"/>
    </font>
    <font>
      <sz val="10"/>
      <color indexed="8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0"/>
    </font>
    <font>
      <b/>
      <sz val="10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0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thin"/>
      <bottom style="thin"/>
    </border>
    <border>
      <left style="medium"/>
      <right/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 style="medium"/>
      <right/>
      <top style="medium">
        <color rgb="FF000000"/>
      </top>
      <bottom/>
    </border>
    <border>
      <left style="medium"/>
      <right style="thin"/>
      <top style="thin"/>
      <bottom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/>
      <right style="thin">
        <color rgb="FF000000"/>
      </right>
      <top style="medium"/>
      <bottom style="medium"/>
    </border>
    <border>
      <left style="thin">
        <color rgb="FF000000"/>
      </left>
      <right/>
      <top style="medium"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>
        <color rgb="FF000000"/>
      </bottom>
    </border>
    <border>
      <left style="medium"/>
      <right style="thin"/>
      <top style="medium"/>
      <bottom style="thin"/>
    </border>
    <border>
      <left/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medium"/>
      <right style="medium"/>
      <top/>
      <bottom style="thin">
        <color rgb="FF000000"/>
      </bottom>
    </border>
    <border>
      <left style="medium"/>
      <right style="medium"/>
      <top/>
      <bottom style="thin"/>
    </border>
    <border>
      <left style="medium"/>
      <right style="medium"/>
      <top style="thin">
        <color rgb="FF000000"/>
      </top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>
        <color rgb="FF000000"/>
      </top>
      <bottom style="medium"/>
    </border>
    <border>
      <left style="thin"/>
      <right style="medium"/>
      <top style="medium"/>
      <bottom style="thin"/>
    </border>
    <border>
      <left style="thin"/>
      <right/>
      <top>
        <color indexed="63"/>
      </top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/>
      <right style="thin"/>
      <top>
        <color indexed="63"/>
      </top>
      <bottom/>
    </border>
    <border>
      <left style="thin">
        <color rgb="FF000000"/>
      </left>
      <right style="medium"/>
      <top/>
      <bottom/>
    </border>
    <border>
      <left>
        <color indexed="63"/>
      </left>
      <right/>
      <top style="medium">
        <color rgb="FF000000"/>
      </top>
      <bottom/>
    </border>
    <border>
      <left>
        <color indexed="63"/>
      </left>
      <right style="medium"/>
      <top style="thin">
        <color rgb="FF000000"/>
      </top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/>
      <top style="thin"/>
      <bottom/>
    </border>
    <border>
      <left>
        <color indexed="63"/>
      </left>
      <right/>
      <top style="medium"/>
      <bottom style="thin"/>
    </border>
    <border>
      <left style="medium"/>
      <right style="medium"/>
      <top style="medium">
        <color rgb="FF000000"/>
      </top>
      <bottom style="medium">
        <color rgb="FF000000"/>
      </bottom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 style="medium"/>
    </border>
    <border>
      <left>
        <color indexed="63"/>
      </left>
      <right style="thin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4" applyNumberFormat="0" applyAlignment="0" applyProtection="0"/>
    <xf numFmtId="0" fontId="44" fillId="0" borderId="0" applyNumberFormat="0" applyFill="0" applyBorder="0" applyAlignment="0" applyProtection="0"/>
    <xf numFmtId="0" fontId="4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6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2" fontId="5" fillId="0" borderId="11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2" fontId="5" fillId="0" borderId="13" xfId="0" applyNumberFormat="1" applyFont="1" applyBorder="1" applyAlignment="1">
      <alignment/>
    </xf>
    <xf numFmtId="172" fontId="2" fillId="0" borderId="11" xfId="0" applyNumberFormat="1" applyFont="1" applyBorder="1" applyAlignment="1">
      <alignment horizontal="right"/>
    </xf>
    <xf numFmtId="172" fontId="2" fillId="0" borderId="11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33" borderId="11" xfId="0" applyNumberFormat="1" applyFont="1" applyFill="1" applyBorder="1" applyAlignment="1">
      <alignment/>
    </xf>
    <xf numFmtId="172" fontId="2" fillId="0" borderId="13" xfId="0" applyNumberFormat="1" applyFont="1" applyBorder="1" applyAlignment="1">
      <alignment/>
    </xf>
    <xf numFmtId="172" fontId="5" fillId="0" borderId="14" xfId="0" applyNumberFormat="1" applyFont="1" applyBorder="1" applyAlignment="1">
      <alignment/>
    </xf>
    <xf numFmtId="172" fontId="5" fillId="0" borderId="15" xfId="0" applyNumberFormat="1" applyFont="1" applyBorder="1" applyAlignment="1">
      <alignment/>
    </xf>
    <xf numFmtId="172" fontId="5" fillId="0" borderId="16" xfId="0" applyNumberFormat="1" applyFont="1" applyBorder="1" applyAlignment="1">
      <alignment/>
    </xf>
    <xf numFmtId="172" fontId="2" fillId="33" borderId="13" xfId="0" applyNumberFormat="1" applyFont="1" applyFill="1" applyBorder="1" applyAlignment="1">
      <alignment/>
    </xf>
    <xf numFmtId="172" fontId="5" fillId="0" borderId="17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172" fontId="5" fillId="33" borderId="11" xfId="0" applyNumberFormat="1" applyFont="1" applyFill="1" applyBorder="1" applyAlignment="1">
      <alignment/>
    </xf>
    <xf numFmtId="172" fontId="5" fillId="0" borderId="10" xfId="0" applyNumberFormat="1" applyFont="1" applyBorder="1" applyAlignment="1">
      <alignment/>
    </xf>
    <xf numFmtId="172" fontId="5" fillId="0" borderId="2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2" fillId="0" borderId="20" xfId="0" applyNumberFormat="1" applyFont="1" applyBorder="1" applyAlignment="1">
      <alignment/>
    </xf>
    <xf numFmtId="172" fontId="10" fillId="0" borderId="11" xfId="0" applyNumberFormat="1" applyFont="1" applyBorder="1" applyAlignment="1">
      <alignment/>
    </xf>
    <xf numFmtId="172" fontId="5" fillId="0" borderId="21" xfId="0" applyNumberFormat="1" applyFont="1" applyBorder="1" applyAlignment="1">
      <alignment/>
    </xf>
    <xf numFmtId="172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172" fontId="5" fillId="0" borderId="22" xfId="0" applyNumberFormat="1" applyFont="1" applyBorder="1" applyAlignment="1">
      <alignment/>
    </xf>
    <xf numFmtId="172" fontId="2" fillId="0" borderId="22" xfId="0" applyNumberFormat="1" applyFont="1" applyBorder="1" applyAlignment="1">
      <alignment/>
    </xf>
    <xf numFmtId="172" fontId="2" fillId="33" borderId="10" xfId="0" applyNumberFormat="1" applyFont="1" applyFill="1" applyBorder="1" applyAlignment="1">
      <alignment/>
    </xf>
    <xf numFmtId="172" fontId="2" fillId="0" borderId="23" xfId="0" applyNumberFormat="1" applyFont="1" applyBorder="1" applyAlignment="1">
      <alignment/>
    </xf>
    <xf numFmtId="172" fontId="2" fillId="33" borderId="23" xfId="0" applyNumberFormat="1" applyFont="1" applyFill="1" applyBorder="1" applyAlignment="1">
      <alignment/>
    </xf>
    <xf numFmtId="172" fontId="5" fillId="0" borderId="23" xfId="0" applyNumberFormat="1" applyFont="1" applyBorder="1" applyAlignment="1">
      <alignment/>
    </xf>
    <xf numFmtId="172" fontId="5" fillId="33" borderId="12" xfId="0" applyNumberFormat="1" applyFont="1" applyFill="1" applyBorder="1" applyAlignment="1">
      <alignment/>
    </xf>
    <xf numFmtId="172" fontId="2" fillId="0" borderId="24" xfId="0" applyNumberFormat="1" applyFont="1" applyBorder="1" applyAlignment="1">
      <alignment/>
    </xf>
    <xf numFmtId="172" fontId="5" fillId="0" borderId="25" xfId="0" applyNumberFormat="1" applyFont="1" applyBorder="1" applyAlignment="1">
      <alignment/>
    </xf>
    <xf numFmtId="172" fontId="5" fillId="0" borderId="26" xfId="0" applyNumberFormat="1" applyFont="1" applyBorder="1" applyAlignment="1">
      <alignment/>
    </xf>
    <xf numFmtId="172" fontId="2" fillId="0" borderId="27" xfId="0" applyNumberFormat="1" applyFont="1" applyBorder="1" applyAlignment="1">
      <alignment/>
    </xf>
    <xf numFmtId="172" fontId="2" fillId="0" borderId="28" xfId="0" applyNumberFormat="1" applyFont="1" applyBorder="1" applyAlignment="1">
      <alignment/>
    </xf>
    <xf numFmtId="172" fontId="2" fillId="0" borderId="29" xfId="0" applyNumberFormat="1" applyFont="1" applyBorder="1" applyAlignment="1">
      <alignment/>
    </xf>
    <xf numFmtId="172" fontId="2" fillId="0" borderId="30" xfId="0" applyNumberFormat="1" applyFont="1" applyBorder="1" applyAlignment="1">
      <alignment/>
    </xf>
    <xf numFmtId="172" fontId="2" fillId="0" borderId="31" xfId="0" applyNumberFormat="1" applyFont="1" applyBorder="1" applyAlignment="1">
      <alignment/>
    </xf>
    <xf numFmtId="172" fontId="5" fillId="0" borderId="32" xfId="0" applyNumberFormat="1" applyFont="1" applyBorder="1" applyAlignment="1">
      <alignment/>
    </xf>
    <xf numFmtId="172" fontId="5" fillId="0" borderId="31" xfId="0" applyNumberFormat="1" applyFont="1" applyBorder="1" applyAlignment="1">
      <alignment/>
    </xf>
    <xf numFmtId="172" fontId="5" fillId="0" borderId="33" xfId="0" applyNumberFormat="1" applyFont="1" applyBorder="1" applyAlignment="1">
      <alignment/>
    </xf>
    <xf numFmtId="172" fontId="2" fillId="0" borderId="32" xfId="0" applyNumberFormat="1" applyFont="1" applyBorder="1" applyAlignment="1">
      <alignment/>
    </xf>
    <xf numFmtId="172" fontId="2" fillId="0" borderId="33" xfId="0" applyNumberFormat="1" applyFont="1" applyBorder="1" applyAlignment="1">
      <alignment/>
    </xf>
    <xf numFmtId="172" fontId="2" fillId="33" borderId="34" xfId="0" applyNumberFormat="1" applyFont="1" applyFill="1" applyBorder="1" applyAlignment="1">
      <alignment/>
    </xf>
    <xf numFmtId="172" fontId="5" fillId="33" borderId="34" xfId="0" applyNumberFormat="1" applyFont="1" applyFill="1" applyBorder="1" applyAlignment="1">
      <alignment/>
    </xf>
    <xf numFmtId="172" fontId="5" fillId="0" borderId="27" xfId="0" applyNumberFormat="1" applyFont="1" applyBorder="1" applyAlignment="1">
      <alignment/>
    </xf>
    <xf numFmtId="172" fontId="5" fillId="0" borderId="28" xfId="0" applyNumberFormat="1" applyFont="1" applyBorder="1" applyAlignment="1">
      <alignment/>
    </xf>
    <xf numFmtId="172" fontId="5" fillId="0" borderId="35" xfId="0" applyNumberFormat="1" applyFont="1" applyBorder="1" applyAlignment="1">
      <alignment/>
    </xf>
    <xf numFmtId="172" fontId="2" fillId="0" borderId="36" xfId="0" applyNumberFormat="1" applyFont="1" applyBorder="1" applyAlignment="1">
      <alignment/>
    </xf>
    <xf numFmtId="172" fontId="5" fillId="0" borderId="37" xfId="0" applyNumberFormat="1" applyFont="1" applyBorder="1" applyAlignment="1">
      <alignment/>
    </xf>
    <xf numFmtId="172" fontId="5" fillId="0" borderId="38" xfId="0" applyNumberFormat="1" applyFont="1" applyBorder="1" applyAlignment="1">
      <alignment/>
    </xf>
    <xf numFmtId="172" fontId="5" fillId="0" borderId="39" xfId="0" applyNumberFormat="1" applyFont="1" applyBorder="1" applyAlignment="1">
      <alignment/>
    </xf>
    <xf numFmtId="172" fontId="5" fillId="0" borderId="29" xfId="0" applyNumberFormat="1" applyFont="1" applyBorder="1" applyAlignment="1">
      <alignment/>
    </xf>
    <xf numFmtId="172" fontId="5" fillId="0" borderId="40" xfId="0" applyNumberFormat="1" applyFont="1" applyBorder="1" applyAlignment="1">
      <alignment/>
    </xf>
    <xf numFmtId="172" fontId="5" fillId="0" borderId="29" xfId="0" applyNumberFormat="1" applyFont="1" applyBorder="1" applyAlignment="1">
      <alignment/>
    </xf>
    <xf numFmtId="172" fontId="5" fillId="0" borderId="23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172" fontId="5" fillId="33" borderId="23" xfId="0" applyNumberFormat="1" applyFont="1" applyFill="1" applyBorder="1" applyAlignment="1">
      <alignment/>
    </xf>
    <xf numFmtId="172" fontId="5" fillId="0" borderId="36" xfId="0" applyNumberFormat="1" applyFont="1" applyBorder="1" applyAlignment="1">
      <alignment/>
    </xf>
    <xf numFmtId="172" fontId="5" fillId="0" borderId="33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2" fontId="5" fillId="0" borderId="41" xfId="0" applyNumberFormat="1" applyFont="1" applyBorder="1" applyAlignment="1">
      <alignment/>
    </xf>
    <xf numFmtId="172" fontId="5" fillId="0" borderId="42" xfId="0" applyNumberFormat="1" applyFont="1" applyBorder="1" applyAlignment="1">
      <alignment/>
    </xf>
    <xf numFmtId="172" fontId="5" fillId="0" borderId="43" xfId="0" applyNumberFormat="1" applyFont="1" applyBorder="1" applyAlignment="1">
      <alignment/>
    </xf>
    <xf numFmtId="172" fontId="5" fillId="0" borderId="44" xfId="0" applyNumberFormat="1" applyFont="1" applyBorder="1" applyAlignment="1">
      <alignment/>
    </xf>
    <xf numFmtId="172" fontId="5" fillId="0" borderId="45" xfId="0" applyNumberFormat="1" applyFont="1" applyBorder="1" applyAlignment="1">
      <alignment/>
    </xf>
    <xf numFmtId="172" fontId="5" fillId="0" borderId="46" xfId="0" applyNumberFormat="1" applyFont="1" applyBorder="1" applyAlignment="1">
      <alignment/>
    </xf>
    <xf numFmtId="172" fontId="5" fillId="0" borderId="47" xfId="0" applyNumberFormat="1" applyFont="1" applyBorder="1" applyAlignment="1">
      <alignment/>
    </xf>
    <xf numFmtId="172" fontId="5" fillId="0" borderId="48" xfId="0" applyNumberFormat="1" applyFont="1" applyBorder="1" applyAlignment="1">
      <alignment/>
    </xf>
    <xf numFmtId="172" fontId="5" fillId="0" borderId="49" xfId="0" applyNumberFormat="1" applyFont="1" applyBorder="1" applyAlignment="1">
      <alignment/>
    </xf>
    <xf numFmtId="172" fontId="5" fillId="0" borderId="50" xfId="0" applyNumberFormat="1" applyFont="1" applyBorder="1" applyAlignment="1">
      <alignment/>
    </xf>
    <xf numFmtId="172" fontId="5" fillId="0" borderId="51" xfId="0" applyNumberFormat="1" applyFont="1" applyBorder="1" applyAlignment="1">
      <alignment/>
    </xf>
    <xf numFmtId="172" fontId="5" fillId="0" borderId="52" xfId="0" applyNumberFormat="1" applyFont="1" applyBorder="1" applyAlignment="1">
      <alignment/>
    </xf>
    <xf numFmtId="172" fontId="2" fillId="0" borderId="17" xfId="0" applyNumberFormat="1" applyFont="1" applyBorder="1" applyAlignment="1">
      <alignment/>
    </xf>
    <xf numFmtId="172" fontId="2" fillId="0" borderId="35" xfId="0" applyNumberFormat="1" applyFont="1" applyBorder="1" applyAlignment="1">
      <alignment/>
    </xf>
    <xf numFmtId="172" fontId="5" fillId="0" borderId="53" xfId="0" applyNumberFormat="1" applyFont="1" applyBorder="1" applyAlignment="1">
      <alignment/>
    </xf>
    <xf numFmtId="172" fontId="2" fillId="0" borderId="25" xfId="0" applyNumberFormat="1" applyFont="1" applyBorder="1" applyAlignment="1">
      <alignment/>
    </xf>
    <xf numFmtId="172" fontId="2" fillId="0" borderId="42" xfId="0" applyNumberFormat="1" applyFont="1" applyBorder="1" applyAlignment="1">
      <alignment/>
    </xf>
    <xf numFmtId="172" fontId="2" fillId="0" borderId="52" xfId="0" applyNumberFormat="1" applyFont="1" applyBorder="1" applyAlignment="1">
      <alignment/>
    </xf>
    <xf numFmtId="172" fontId="5" fillId="0" borderId="30" xfId="0" applyNumberFormat="1" applyFont="1" applyBorder="1" applyAlignment="1">
      <alignment/>
    </xf>
    <xf numFmtId="172" fontId="5" fillId="0" borderId="54" xfId="0" applyNumberFormat="1" applyFont="1" applyBorder="1" applyAlignment="1">
      <alignment/>
    </xf>
    <xf numFmtId="172" fontId="5" fillId="0" borderId="55" xfId="0" applyNumberFormat="1" applyFont="1" applyBorder="1" applyAlignment="1">
      <alignment/>
    </xf>
    <xf numFmtId="0" fontId="5" fillId="0" borderId="56" xfId="0" applyFont="1" applyBorder="1" applyAlignment="1">
      <alignment/>
    </xf>
    <xf numFmtId="172" fontId="2" fillId="0" borderId="55" xfId="0" applyNumberFormat="1" applyFont="1" applyBorder="1" applyAlignment="1">
      <alignment/>
    </xf>
    <xf numFmtId="172" fontId="2" fillId="0" borderId="57" xfId="0" applyNumberFormat="1" applyFont="1" applyBorder="1" applyAlignment="1">
      <alignment/>
    </xf>
    <xf numFmtId="172" fontId="5" fillId="0" borderId="36" xfId="0" applyNumberFormat="1" applyFont="1" applyBorder="1" applyAlignment="1">
      <alignment/>
    </xf>
    <xf numFmtId="0" fontId="0" fillId="0" borderId="0" xfId="0" applyFont="1" applyAlignment="1">
      <alignment/>
    </xf>
    <xf numFmtId="172" fontId="2" fillId="0" borderId="58" xfId="0" applyNumberFormat="1" applyFont="1" applyBorder="1" applyAlignment="1">
      <alignment/>
    </xf>
    <xf numFmtId="172" fontId="5" fillId="0" borderId="11" xfId="0" applyNumberFormat="1" applyFont="1" applyBorder="1" applyAlignment="1">
      <alignment horizontal="right"/>
    </xf>
    <xf numFmtId="172" fontId="2" fillId="0" borderId="34" xfId="0" applyNumberFormat="1" applyFont="1" applyBorder="1" applyAlignment="1">
      <alignment/>
    </xf>
    <xf numFmtId="172" fontId="5" fillId="0" borderId="59" xfId="0" applyNumberFormat="1" applyFont="1" applyBorder="1" applyAlignment="1">
      <alignment/>
    </xf>
    <xf numFmtId="172" fontId="5" fillId="0" borderId="60" xfId="0" applyNumberFormat="1" applyFont="1" applyBorder="1" applyAlignment="1">
      <alignment/>
    </xf>
    <xf numFmtId="0" fontId="0" fillId="0" borderId="0" xfId="0" applyFont="1" applyAlignment="1">
      <alignment/>
    </xf>
    <xf numFmtId="172" fontId="5" fillId="0" borderId="61" xfId="0" applyNumberFormat="1" applyFont="1" applyBorder="1" applyAlignment="1">
      <alignment/>
    </xf>
    <xf numFmtId="172" fontId="2" fillId="0" borderId="29" xfId="0" applyNumberFormat="1" applyFont="1" applyBorder="1" applyAlignment="1">
      <alignment/>
    </xf>
    <xf numFmtId="172" fontId="5" fillId="0" borderId="31" xfId="0" applyNumberFormat="1" applyFont="1" applyBorder="1" applyAlignment="1">
      <alignment/>
    </xf>
    <xf numFmtId="172" fontId="2" fillId="0" borderId="31" xfId="0" applyNumberFormat="1" applyFont="1" applyBorder="1" applyAlignment="1">
      <alignment/>
    </xf>
    <xf numFmtId="172" fontId="2" fillId="33" borderId="12" xfId="0" applyNumberFormat="1" applyFont="1" applyFill="1" applyBorder="1" applyAlignment="1">
      <alignment/>
    </xf>
    <xf numFmtId="0" fontId="3" fillId="0" borderId="0" xfId="0" applyFont="1" applyAlignment="1">
      <alignment horizontal="left" indent="15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62" xfId="0" applyFont="1" applyBorder="1" applyAlignment="1">
      <alignment vertical="top" wrapText="1"/>
    </xf>
    <xf numFmtId="0" fontId="12" fillId="0" borderId="63" xfId="0" applyFont="1" applyBorder="1" applyAlignment="1">
      <alignment vertical="top" wrapText="1"/>
    </xf>
    <xf numFmtId="0" fontId="12" fillId="0" borderId="47" xfId="0" applyFont="1" applyBorder="1" applyAlignment="1">
      <alignment vertical="top" wrapText="1"/>
    </xf>
    <xf numFmtId="0" fontId="12" fillId="0" borderId="62" xfId="0" applyFont="1" applyFill="1" applyBorder="1" applyAlignment="1">
      <alignment vertical="top" wrapText="1"/>
    </xf>
    <xf numFmtId="0" fontId="12" fillId="0" borderId="64" xfId="0" applyFont="1" applyBorder="1" applyAlignment="1">
      <alignment vertical="top" wrapText="1"/>
    </xf>
    <xf numFmtId="0" fontId="12" fillId="0" borderId="65" xfId="0" applyFont="1" applyBorder="1" applyAlignment="1">
      <alignment vertical="top" wrapText="1"/>
    </xf>
    <xf numFmtId="0" fontId="12" fillId="0" borderId="66" xfId="0" applyFont="1" applyBorder="1" applyAlignment="1">
      <alignment vertical="top" wrapText="1"/>
    </xf>
    <xf numFmtId="0" fontId="12" fillId="0" borderId="64" xfId="0" applyFont="1" applyFill="1" applyBorder="1" applyAlignment="1">
      <alignment vertical="top" wrapText="1"/>
    </xf>
    <xf numFmtId="0" fontId="3" fillId="0" borderId="64" xfId="0" applyFont="1" applyBorder="1" applyAlignment="1">
      <alignment vertical="top" wrapText="1"/>
    </xf>
    <xf numFmtId="0" fontId="3" fillId="0" borderId="65" xfId="0" applyFont="1" applyBorder="1" applyAlignment="1">
      <alignment vertical="top" wrapText="1"/>
    </xf>
    <xf numFmtId="0" fontId="11" fillId="0" borderId="66" xfId="0" applyFont="1" applyBorder="1" applyAlignment="1">
      <alignment vertical="top" wrapText="1"/>
    </xf>
    <xf numFmtId="173" fontId="11" fillId="0" borderId="64" xfId="0" applyNumberFormat="1" applyFont="1" applyFill="1" applyBorder="1" applyAlignment="1">
      <alignment horizontal="center" vertical="top" wrapText="1"/>
    </xf>
    <xf numFmtId="14" fontId="3" fillId="0" borderId="65" xfId="0" applyNumberFormat="1" applyFont="1" applyBorder="1" applyAlignment="1">
      <alignment vertical="top" wrapText="1"/>
    </xf>
    <xf numFmtId="0" fontId="3" fillId="0" borderId="66" xfId="0" applyFont="1" applyBorder="1" applyAlignment="1">
      <alignment vertical="top" wrapText="1"/>
    </xf>
    <xf numFmtId="173" fontId="3" fillId="0" borderId="64" xfId="0" applyNumberFormat="1" applyFont="1" applyFill="1" applyBorder="1" applyAlignment="1">
      <alignment horizontal="center" vertical="top" wrapText="1"/>
    </xf>
    <xf numFmtId="172" fontId="11" fillId="0" borderId="64" xfId="0" applyNumberFormat="1" applyFont="1" applyFill="1" applyBorder="1" applyAlignment="1">
      <alignment horizontal="center" vertical="top" wrapText="1"/>
    </xf>
    <xf numFmtId="0" fontId="3" fillId="0" borderId="64" xfId="0" applyFont="1" applyFill="1" applyBorder="1" applyAlignment="1">
      <alignment vertical="top" wrapText="1"/>
    </xf>
    <xf numFmtId="0" fontId="3" fillId="0" borderId="65" xfId="0" applyFont="1" applyFill="1" applyBorder="1" applyAlignment="1">
      <alignment vertical="top" wrapText="1"/>
    </xf>
    <xf numFmtId="0" fontId="3" fillId="0" borderId="66" xfId="0" applyFont="1" applyFill="1" applyBorder="1" applyAlignment="1">
      <alignment vertical="top" wrapText="1"/>
    </xf>
    <xf numFmtId="2" fontId="11" fillId="0" borderId="64" xfId="0" applyNumberFormat="1" applyFont="1" applyFill="1" applyBorder="1" applyAlignment="1">
      <alignment horizontal="center" vertical="top" wrapText="1"/>
    </xf>
    <xf numFmtId="0" fontId="3" fillId="0" borderId="67" xfId="0" applyFont="1" applyBorder="1" applyAlignment="1">
      <alignment wrapText="1"/>
    </xf>
    <xf numFmtId="0" fontId="3" fillId="0" borderId="62" xfId="0" applyFont="1" applyFill="1" applyBorder="1" applyAlignment="1">
      <alignment horizontal="center" vertical="top" wrapText="1"/>
    </xf>
    <xf numFmtId="0" fontId="3" fillId="0" borderId="62" xfId="0" applyFont="1" applyFill="1" applyBorder="1" applyAlignment="1">
      <alignment wrapText="1"/>
    </xf>
    <xf numFmtId="0" fontId="3" fillId="0" borderId="64" xfId="0" applyFont="1" applyFill="1" applyBorder="1" applyAlignment="1">
      <alignment horizontal="center" vertical="top" wrapText="1"/>
    </xf>
    <xf numFmtId="0" fontId="11" fillId="0" borderId="66" xfId="0" applyFont="1" applyFill="1" applyBorder="1" applyAlignment="1">
      <alignment vertical="top" wrapText="1"/>
    </xf>
    <xf numFmtId="172" fontId="3" fillId="0" borderId="64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2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3" xfId="0" applyBorder="1" applyAlignment="1">
      <alignment/>
    </xf>
    <xf numFmtId="0" fontId="11" fillId="0" borderId="23" xfId="0" applyFont="1" applyFill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vertical="top" wrapText="1"/>
    </xf>
    <xf numFmtId="0" fontId="0" fillId="0" borderId="0" xfId="0" applyFill="1" applyAlignment="1">
      <alignment/>
    </xf>
    <xf numFmtId="0" fontId="3" fillId="34" borderId="23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 wrapText="1"/>
    </xf>
    <xf numFmtId="0" fontId="14" fillId="0" borderId="23" xfId="0" applyFont="1" applyFill="1" applyBorder="1" applyAlignment="1">
      <alignment vertical="top" wrapText="1"/>
    </xf>
    <xf numFmtId="172" fontId="11" fillId="0" borderId="23" xfId="0" applyNumberFormat="1" applyFont="1" applyFill="1" applyBorder="1" applyAlignment="1">
      <alignment vertical="top" wrapText="1"/>
    </xf>
    <xf numFmtId="0" fontId="11" fillId="0" borderId="23" xfId="0" applyFont="1" applyFill="1" applyBorder="1" applyAlignment="1">
      <alignment/>
    </xf>
    <xf numFmtId="0" fontId="3" fillId="0" borderId="23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0" fontId="11" fillId="0" borderId="23" xfId="0" applyFont="1" applyBorder="1" applyAlignment="1">
      <alignment/>
    </xf>
    <xf numFmtId="0" fontId="0" fillId="0" borderId="23" xfId="0" applyFill="1" applyBorder="1" applyAlignment="1">
      <alignment/>
    </xf>
    <xf numFmtId="0" fontId="3" fillId="0" borderId="23" xfId="0" applyFont="1" applyFill="1" applyBorder="1" applyAlignment="1">
      <alignment wrapText="1"/>
    </xf>
    <xf numFmtId="0" fontId="11" fillId="0" borderId="23" xfId="0" applyNumberFormat="1" applyFont="1" applyFill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172" fontId="11" fillId="0" borderId="23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6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53" xfId="0" applyBorder="1" applyAlignment="1">
      <alignment/>
    </xf>
    <xf numFmtId="0" fontId="0" fillId="0" borderId="70" xfId="0" applyBorder="1" applyAlignment="1">
      <alignment/>
    </xf>
    <xf numFmtId="0" fontId="0" fillId="0" borderId="69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2" xfId="0" applyBorder="1" applyAlignment="1">
      <alignment/>
    </xf>
    <xf numFmtId="0" fontId="5" fillId="0" borderId="73" xfId="0" applyFont="1" applyFill="1" applyBorder="1" applyAlignment="1">
      <alignment/>
    </xf>
    <xf numFmtId="0" fontId="5" fillId="0" borderId="74" xfId="0" applyFont="1" applyFill="1" applyBorder="1" applyAlignment="1">
      <alignment/>
    </xf>
    <xf numFmtId="0" fontId="5" fillId="0" borderId="75" xfId="0" applyFont="1" applyFill="1" applyBorder="1" applyAlignment="1">
      <alignment/>
    </xf>
    <xf numFmtId="0" fontId="5" fillId="0" borderId="76" xfId="0" applyFont="1" applyFill="1" applyBorder="1" applyAlignment="1">
      <alignment/>
    </xf>
    <xf numFmtId="0" fontId="0" fillId="0" borderId="29" xfId="0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172" fontId="5" fillId="0" borderId="30" xfId="0" applyNumberFormat="1" applyFont="1" applyFill="1" applyBorder="1" applyAlignment="1">
      <alignment/>
    </xf>
    <xf numFmtId="173" fontId="5" fillId="0" borderId="36" xfId="0" applyNumberFormat="1" applyFont="1" applyFill="1" applyBorder="1" applyAlignment="1">
      <alignment/>
    </xf>
    <xf numFmtId="173" fontId="5" fillId="0" borderId="30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36" xfId="0" applyFill="1" applyBorder="1" applyAlignment="1">
      <alignment/>
    </xf>
    <xf numFmtId="172" fontId="0" fillId="0" borderId="30" xfId="0" applyNumberForma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77" xfId="0" applyFill="1" applyBorder="1" applyAlignment="1">
      <alignment/>
    </xf>
    <xf numFmtId="0" fontId="2" fillId="0" borderId="23" xfId="0" applyFont="1" applyBorder="1" applyAlignment="1">
      <alignment wrapText="1"/>
    </xf>
    <xf numFmtId="172" fontId="0" fillId="0" borderId="36" xfId="0" applyNumberFormat="1" applyFill="1" applyBorder="1" applyAlignment="1">
      <alignment/>
    </xf>
    <xf numFmtId="173" fontId="0" fillId="0" borderId="36" xfId="0" applyNumberFormat="1" applyFill="1" applyBorder="1" applyAlignment="1">
      <alignment/>
    </xf>
    <xf numFmtId="0" fontId="0" fillId="0" borderId="78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67" xfId="0" applyFill="1" applyBorder="1" applyAlignment="1">
      <alignment/>
    </xf>
    <xf numFmtId="0" fontId="0" fillId="0" borderId="79" xfId="0" applyFill="1" applyBorder="1" applyAlignment="1">
      <alignment/>
    </xf>
    <xf numFmtId="0" fontId="5" fillId="0" borderId="80" xfId="0" applyFont="1" applyFill="1" applyBorder="1" applyAlignment="1">
      <alignment/>
    </xf>
    <xf numFmtId="0" fontId="5" fillId="0" borderId="61" xfId="0" applyFont="1" applyFill="1" applyBorder="1" applyAlignment="1">
      <alignment/>
    </xf>
    <xf numFmtId="173" fontId="5" fillId="0" borderId="81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173" fontId="0" fillId="0" borderId="0" xfId="0" applyNumberFormat="1" applyAlignment="1">
      <alignment/>
    </xf>
    <xf numFmtId="173" fontId="9" fillId="0" borderId="36" xfId="0" applyNumberFormat="1" applyFont="1" applyFill="1" applyBorder="1" applyAlignment="1">
      <alignment/>
    </xf>
    <xf numFmtId="0" fontId="0" fillId="0" borderId="74" xfId="0" applyFill="1" applyBorder="1" applyAlignment="1">
      <alignment/>
    </xf>
    <xf numFmtId="0" fontId="2" fillId="0" borderId="30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2" fillId="0" borderId="24" xfId="0" applyFont="1" applyFill="1" applyBorder="1" applyAlignment="1">
      <alignment wrapText="1"/>
    </xf>
    <xf numFmtId="0" fontId="2" fillId="0" borderId="36" xfId="0" applyFont="1" applyFill="1" applyBorder="1" applyAlignment="1">
      <alignment/>
    </xf>
    <xf numFmtId="0" fontId="5" fillId="0" borderId="78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5" fillId="0" borderId="67" xfId="0" applyFont="1" applyFill="1" applyBorder="1" applyAlignment="1">
      <alignment/>
    </xf>
    <xf numFmtId="0" fontId="5" fillId="0" borderId="79" xfId="0" applyFont="1" applyFill="1" applyBorder="1" applyAlignment="1">
      <alignment/>
    </xf>
    <xf numFmtId="0" fontId="0" fillId="34" borderId="54" xfId="0" applyFill="1" applyBorder="1" applyAlignment="1">
      <alignment/>
    </xf>
    <xf numFmtId="0" fontId="15" fillId="34" borderId="69" xfId="0" applyFont="1" applyFill="1" applyBorder="1" applyAlignment="1">
      <alignment/>
    </xf>
    <xf numFmtId="0" fontId="15" fillId="34" borderId="53" xfId="0" applyFont="1" applyFill="1" applyBorder="1" applyAlignment="1">
      <alignment/>
    </xf>
    <xf numFmtId="172" fontId="15" fillId="34" borderId="53" xfId="0" applyNumberFormat="1" applyFont="1" applyFill="1" applyBorder="1" applyAlignment="1">
      <alignment/>
    </xf>
    <xf numFmtId="172" fontId="15" fillId="34" borderId="70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5" fillId="0" borderId="59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172" fontId="2" fillId="0" borderId="11" xfId="0" applyNumberFormat="1" applyFont="1" applyBorder="1" applyAlignment="1">
      <alignment/>
    </xf>
    <xf numFmtId="172" fontId="5" fillId="0" borderId="51" xfId="0" applyNumberFormat="1" applyFont="1" applyBorder="1" applyAlignment="1">
      <alignment/>
    </xf>
    <xf numFmtId="172" fontId="5" fillId="0" borderId="82" xfId="0" applyNumberFormat="1" applyFont="1" applyBorder="1" applyAlignment="1">
      <alignment/>
    </xf>
    <xf numFmtId="172" fontId="5" fillId="0" borderId="48" xfId="0" applyNumberFormat="1" applyFont="1" applyBorder="1" applyAlignment="1">
      <alignment/>
    </xf>
    <xf numFmtId="172" fontId="5" fillId="0" borderId="63" xfId="0" applyNumberFormat="1" applyFont="1" applyBorder="1" applyAlignment="1">
      <alignment/>
    </xf>
    <xf numFmtId="172" fontId="2" fillId="0" borderId="46" xfId="0" applyNumberFormat="1" applyFont="1" applyBorder="1" applyAlignment="1">
      <alignment/>
    </xf>
    <xf numFmtId="172" fontId="5" fillId="0" borderId="63" xfId="0" applyNumberFormat="1" applyFont="1" applyBorder="1" applyAlignment="1">
      <alignment/>
    </xf>
    <xf numFmtId="172" fontId="5" fillId="0" borderId="52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172" fontId="5" fillId="0" borderId="35" xfId="0" applyNumberFormat="1" applyFont="1" applyBorder="1" applyAlignment="1">
      <alignment/>
    </xf>
    <xf numFmtId="172" fontId="5" fillId="0" borderId="83" xfId="0" applyNumberFormat="1" applyFont="1" applyBorder="1" applyAlignment="1">
      <alignment/>
    </xf>
    <xf numFmtId="172" fontId="5" fillId="0" borderId="84" xfId="0" applyNumberFormat="1" applyFont="1" applyBorder="1" applyAlignment="1">
      <alignment/>
    </xf>
    <xf numFmtId="172" fontId="5" fillId="0" borderId="61" xfId="0" applyNumberFormat="1" applyFont="1" applyBorder="1" applyAlignment="1">
      <alignment/>
    </xf>
    <xf numFmtId="172" fontId="5" fillId="0" borderId="24" xfId="0" applyNumberFormat="1" applyFont="1" applyBorder="1" applyAlignment="1">
      <alignment/>
    </xf>
    <xf numFmtId="172" fontId="5" fillId="0" borderId="30" xfId="0" applyNumberFormat="1" applyFont="1" applyBorder="1" applyAlignment="1">
      <alignment/>
    </xf>
    <xf numFmtId="172" fontId="5" fillId="0" borderId="85" xfId="0" applyNumberFormat="1" applyFont="1" applyBorder="1" applyAlignment="1">
      <alignment/>
    </xf>
    <xf numFmtId="0" fontId="0" fillId="0" borderId="0" xfId="0" applyFont="1" applyAlignment="1">
      <alignment/>
    </xf>
    <xf numFmtId="172" fontId="2" fillId="0" borderId="33" xfId="0" applyNumberFormat="1" applyFont="1" applyBorder="1" applyAlignment="1">
      <alignment/>
    </xf>
    <xf numFmtId="172" fontId="2" fillId="0" borderId="79" xfId="0" applyNumberFormat="1" applyFont="1" applyBorder="1" applyAlignment="1">
      <alignment/>
    </xf>
    <xf numFmtId="172" fontId="2" fillId="0" borderId="67" xfId="0" applyNumberFormat="1" applyFont="1" applyBorder="1" applyAlignment="1">
      <alignment/>
    </xf>
    <xf numFmtId="172" fontId="2" fillId="0" borderId="78" xfId="0" applyNumberFormat="1" applyFont="1" applyBorder="1" applyAlignment="1">
      <alignment/>
    </xf>
    <xf numFmtId="172" fontId="2" fillId="33" borderId="22" xfId="0" applyNumberFormat="1" applyFont="1" applyFill="1" applyBorder="1" applyAlignment="1">
      <alignment/>
    </xf>
    <xf numFmtId="0" fontId="3" fillId="0" borderId="62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0" fillId="0" borderId="29" xfId="0" applyFill="1" applyBorder="1" applyAlignment="1">
      <alignment/>
    </xf>
    <xf numFmtId="172" fontId="9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172" fontId="5" fillId="0" borderId="86" xfId="0" applyNumberFormat="1" applyFont="1" applyBorder="1" applyAlignment="1">
      <alignment/>
    </xf>
    <xf numFmtId="172" fontId="2" fillId="0" borderId="87" xfId="0" applyNumberFormat="1" applyFont="1" applyBorder="1" applyAlignment="1">
      <alignment/>
    </xf>
    <xf numFmtId="172" fontId="5" fillId="0" borderId="88" xfId="0" applyNumberFormat="1" applyFont="1" applyBorder="1" applyAlignment="1">
      <alignment/>
    </xf>
    <xf numFmtId="172" fontId="5" fillId="0" borderId="24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23" xfId="0" applyFont="1" applyBorder="1" applyAlignment="1">
      <alignment/>
    </xf>
    <xf numFmtId="172" fontId="5" fillId="0" borderId="46" xfId="0" applyNumberFormat="1" applyFont="1" applyBorder="1" applyAlignment="1">
      <alignment/>
    </xf>
    <xf numFmtId="172" fontId="5" fillId="33" borderId="46" xfId="0" applyNumberFormat="1" applyFont="1" applyFill="1" applyBorder="1" applyAlignment="1">
      <alignment/>
    </xf>
    <xf numFmtId="172" fontId="2" fillId="0" borderId="26" xfId="0" applyNumberFormat="1" applyFont="1" applyBorder="1" applyAlignment="1">
      <alignment/>
    </xf>
    <xf numFmtId="172" fontId="5" fillId="0" borderId="7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21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172" fontId="5" fillId="0" borderId="87" xfId="0" applyNumberFormat="1" applyFont="1" applyBorder="1" applyAlignment="1">
      <alignment/>
    </xf>
    <xf numFmtId="172" fontId="5" fillId="0" borderId="89" xfId="0" applyNumberFormat="1" applyFont="1" applyBorder="1" applyAlignment="1">
      <alignment/>
    </xf>
    <xf numFmtId="172" fontId="5" fillId="0" borderId="90" xfId="0" applyNumberFormat="1" applyFont="1" applyBorder="1" applyAlignment="1">
      <alignment/>
    </xf>
    <xf numFmtId="0" fontId="0" fillId="0" borderId="0" xfId="0" applyFont="1" applyAlignment="1">
      <alignment/>
    </xf>
    <xf numFmtId="172" fontId="5" fillId="33" borderId="89" xfId="0" applyNumberFormat="1" applyFont="1" applyFill="1" applyBorder="1" applyAlignment="1">
      <alignment/>
    </xf>
    <xf numFmtId="172" fontId="5" fillId="0" borderId="74" xfId="0" applyNumberFormat="1" applyFont="1" applyBorder="1" applyAlignment="1">
      <alignment/>
    </xf>
    <xf numFmtId="172" fontId="5" fillId="0" borderId="74" xfId="0" applyNumberFormat="1" applyFont="1" applyBorder="1" applyAlignment="1">
      <alignment/>
    </xf>
    <xf numFmtId="172" fontId="5" fillId="33" borderId="74" xfId="0" applyNumberFormat="1" applyFont="1" applyFill="1" applyBorder="1" applyAlignment="1">
      <alignment/>
    </xf>
    <xf numFmtId="172" fontId="2" fillId="0" borderId="10" xfId="0" applyNumberFormat="1" applyFont="1" applyBorder="1" applyAlignment="1">
      <alignment/>
    </xf>
    <xf numFmtId="172" fontId="2" fillId="0" borderId="40" xfId="0" applyNumberFormat="1" applyFont="1" applyBorder="1" applyAlignment="1">
      <alignment/>
    </xf>
    <xf numFmtId="172" fontId="5" fillId="0" borderId="72" xfId="0" applyNumberFormat="1" applyFont="1" applyBorder="1" applyAlignment="1">
      <alignment/>
    </xf>
    <xf numFmtId="172" fontId="5" fillId="0" borderId="76" xfId="0" applyNumberFormat="1" applyFont="1" applyBorder="1" applyAlignment="1">
      <alignment/>
    </xf>
    <xf numFmtId="172" fontId="5" fillId="0" borderId="75" xfId="0" applyNumberFormat="1" applyFont="1" applyBorder="1" applyAlignment="1">
      <alignment/>
    </xf>
    <xf numFmtId="172" fontId="2" fillId="0" borderId="74" xfId="0" applyNumberFormat="1" applyFont="1" applyBorder="1" applyAlignment="1">
      <alignment/>
    </xf>
    <xf numFmtId="172" fontId="2" fillId="0" borderId="76" xfId="0" applyNumberFormat="1" applyFont="1" applyBorder="1" applyAlignment="1">
      <alignment/>
    </xf>
    <xf numFmtId="172" fontId="2" fillId="0" borderId="73" xfId="0" applyNumberFormat="1" applyFont="1" applyBorder="1" applyAlignment="1">
      <alignment/>
    </xf>
    <xf numFmtId="172" fontId="2" fillId="0" borderId="75" xfId="0" applyNumberFormat="1" applyFont="1" applyBorder="1" applyAlignment="1">
      <alignment/>
    </xf>
    <xf numFmtId="172" fontId="2" fillId="0" borderId="72" xfId="0" applyNumberFormat="1" applyFont="1" applyBorder="1" applyAlignment="1">
      <alignment/>
    </xf>
    <xf numFmtId="172" fontId="2" fillId="0" borderId="23" xfId="0" applyNumberFormat="1" applyFont="1" applyBorder="1" applyAlignment="1">
      <alignment/>
    </xf>
    <xf numFmtId="172" fontId="5" fillId="0" borderId="27" xfId="0" applyNumberFormat="1" applyFont="1" applyBorder="1" applyAlignment="1">
      <alignment/>
    </xf>
    <xf numFmtId="172" fontId="5" fillId="0" borderId="34" xfId="0" applyNumberFormat="1" applyFont="1" applyBorder="1" applyAlignment="1">
      <alignment/>
    </xf>
    <xf numFmtId="172" fontId="2" fillId="0" borderId="46" xfId="0" applyNumberFormat="1" applyFont="1" applyBorder="1" applyAlignment="1">
      <alignment/>
    </xf>
    <xf numFmtId="172" fontId="5" fillId="33" borderId="53" xfId="0" applyNumberFormat="1" applyFont="1" applyFill="1" applyBorder="1" applyAlignment="1">
      <alignment/>
    </xf>
    <xf numFmtId="172" fontId="5" fillId="33" borderId="70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5" fillId="33" borderId="53" xfId="0" applyNumberFormat="1" applyFont="1" applyFill="1" applyBorder="1" applyAlignment="1">
      <alignment/>
    </xf>
    <xf numFmtId="172" fontId="2" fillId="0" borderId="53" xfId="0" applyNumberFormat="1" applyFont="1" applyBorder="1" applyAlignment="1">
      <alignment/>
    </xf>
    <xf numFmtId="172" fontId="5" fillId="0" borderId="70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172" fontId="5" fillId="0" borderId="73" xfId="0" applyNumberFormat="1" applyFont="1" applyBorder="1" applyAlignment="1">
      <alignment/>
    </xf>
    <xf numFmtId="172" fontId="5" fillId="0" borderId="91" xfId="0" applyNumberFormat="1" applyFont="1" applyBorder="1" applyAlignment="1">
      <alignment/>
    </xf>
    <xf numFmtId="172" fontId="5" fillId="0" borderId="69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172" fontId="5" fillId="0" borderId="78" xfId="0" applyNumberFormat="1" applyFont="1" applyBorder="1" applyAlignment="1">
      <alignment/>
    </xf>
    <xf numFmtId="172" fontId="2" fillId="0" borderId="78" xfId="0" applyNumberFormat="1" applyFont="1" applyBorder="1" applyAlignment="1">
      <alignment/>
    </xf>
    <xf numFmtId="172" fontId="5" fillId="33" borderId="69" xfId="0" applyNumberFormat="1" applyFont="1" applyFill="1" applyBorder="1" applyAlignment="1">
      <alignment/>
    </xf>
    <xf numFmtId="172" fontId="5" fillId="0" borderId="79" xfId="0" applyNumberFormat="1" applyFont="1" applyBorder="1" applyAlignment="1">
      <alignment/>
    </xf>
    <xf numFmtId="172" fontId="5" fillId="0" borderId="76" xfId="0" applyNumberFormat="1" applyFont="1" applyBorder="1" applyAlignment="1">
      <alignment/>
    </xf>
    <xf numFmtId="172" fontId="5" fillId="0" borderId="57" xfId="0" applyNumberFormat="1" applyFont="1" applyBorder="1" applyAlignment="1">
      <alignment/>
    </xf>
    <xf numFmtId="172" fontId="5" fillId="0" borderId="50" xfId="0" applyNumberFormat="1" applyFont="1" applyBorder="1" applyAlignment="1">
      <alignment/>
    </xf>
    <xf numFmtId="172" fontId="5" fillId="33" borderId="30" xfId="0" applyNumberFormat="1" applyFont="1" applyFill="1" applyBorder="1" applyAlignment="1">
      <alignment/>
    </xf>
    <xf numFmtId="172" fontId="5" fillId="33" borderId="79" xfId="0" applyNumberFormat="1" applyFont="1" applyFill="1" applyBorder="1" applyAlignment="1">
      <alignment/>
    </xf>
    <xf numFmtId="172" fontId="5" fillId="0" borderId="68" xfId="0" applyNumberFormat="1" applyFont="1" applyBorder="1" applyAlignment="1">
      <alignment/>
    </xf>
    <xf numFmtId="172" fontId="5" fillId="33" borderId="70" xfId="0" applyNumberFormat="1" applyFont="1" applyFill="1" applyBorder="1" applyAlignment="1">
      <alignment/>
    </xf>
    <xf numFmtId="172" fontId="5" fillId="33" borderId="68" xfId="0" applyNumberFormat="1" applyFont="1" applyFill="1" applyBorder="1" applyAlignment="1">
      <alignment/>
    </xf>
    <xf numFmtId="172" fontId="5" fillId="0" borderId="67" xfId="0" applyNumberFormat="1" applyFont="1" applyBorder="1" applyAlignment="1">
      <alignment/>
    </xf>
    <xf numFmtId="172" fontId="5" fillId="0" borderId="13" xfId="0" applyNumberFormat="1" applyFont="1" applyBorder="1" applyAlignment="1">
      <alignment/>
    </xf>
    <xf numFmtId="172" fontId="2" fillId="0" borderId="92" xfId="0" applyNumberFormat="1" applyFont="1" applyBorder="1" applyAlignment="1">
      <alignment/>
    </xf>
    <xf numFmtId="172" fontId="5" fillId="0" borderId="67" xfId="0" applyNumberFormat="1" applyFont="1" applyBorder="1" applyAlignment="1">
      <alignment/>
    </xf>
    <xf numFmtId="172" fontId="5" fillId="0" borderId="71" xfId="0" applyNumberFormat="1" applyFont="1" applyBorder="1" applyAlignment="1">
      <alignment/>
    </xf>
    <xf numFmtId="172" fontId="5" fillId="33" borderId="71" xfId="0" applyNumberFormat="1" applyFont="1" applyFill="1" applyBorder="1" applyAlignment="1">
      <alignment/>
    </xf>
    <xf numFmtId="172" fontId="2" fillId="0" borderId="47" xfId="0" applyNumberFormat="1" applyFont="1" applyBorder="1" applyAlignment="1">
      <alignment/>
    </xf>
    <xf numFmtId="172" fontId="2" fillId="0" borderId="69" xfId="0" applyNumberFormat="1" applyFont="1" applyBorder="1" applyAlignment="1">
      <alignment/>
    </xf>
    <xf numFmtId="172" fontId="2" fillId="0" borderId="40" xfId="0" applyNumberFormat="1" applyFont="1" applyBorder="1" applyAlignment="1">
      <alignment/>
    </xf>
    <xf numFmtId="172" fontId="2" fillId="0" borderId="70" xfId="0" applyNumberFormat="1" applyFont="1" applyBorder="1" applyAlignment="1">
      <alignment/>
    </xf>
    <xf numFmtId="172" fontId="2" fillId="0" borderId="71" xfId="0" applyNumberFormat="1" applyFont="1" applyBorder="1" applyAlignment="1">
      <alignment/>
    </xf>
    <xf numFmtId="172" fontId="5" fillId="33" borderId="29" xfId="0" applyNumberFormat="1" applyFont="1" applyFill="1" applyBorder="1" applyAlignment="1">
      <alignment/>
    </xf>
    <xf numFmtId="172" fontId="2" fillId="0" borderId="21" xfId="0" applyNumberFormat="1" applyFont="1" applyBorder="1" applyAlignment="1">
      <alignment/>
    </xf>
    <xf numFmtId="172" fontId="5" fillId="33" borderId="93" xfId="0" applyNumberFormat="1" applyFont="1" applyFill="1" applyBorder="1" applyAlignment="1">
      <alignment/>
    </xf>
    <xf numFmtId="172" fontId="5" fillId="0" borderId="93" xfId="0" applyNumberFormat="1" applyFont="1" applyBorder="1" applyAlignment="1">
      <alignment/>
    </xf>
    <xf numFmtId="172" fontId="5" fillId="33" borderId="41" xfId="0" applyNumberFormat="1" applyFont="1" applyFill="1" applyBorder="1" applyAlignment="1">
      <alignment/>
    </xf>
    <xf numFmtId="172" fontId="5" fillId="33" borderId="42" xfId="0" applyNumberFormat="1" applyFont="1" applyFill="1" applyBorder="1" applyAlignment="1">
      <alignment/>
    </xf>
    <xf numFmtId="172" fontId="5" fillId="0" borderId="42" xfId="0" applyNumberFormat="1" applyFont="1" applyBorder="1" applyAlignment="1">
      <alignment/>
    </xf>
    <xf numFmtId="172" fontId="5" fillId="0" borderId="43" xfId="0" applyNumberFormat="1" applyFont="1" applyBorder="1" applyAlignment="1">
      <alignment/>
    </xf>
    <xf numFmtId="172" fontId="5" fillId="0" borderId="47" xfId="0" applyNumberFormat="1" applyFont="1" applyBorder="1" applyAlignment="1">
      <alignment/>
    </xf>
    <xf numFmtId="172" fontId="5" fillId="0" borderId="45" xfId="0" applyNumberFormat="1" applyFont="1" applyBorder="1" applyAlignment="1">
      <alignment/>
    </xf>
    <xf numFmtId="172" fontId="5" fillId="33" borderId="48" xfId="0" applyNumberFormat="1" applyFont="1" applyFill="1" applyBorder="1" applyAlignment="1">
      <alignment/>
    </xf>
    <xf numFmtId="172" fontId="5" fillId="33" borderId="63" xfId="0" applyNumberFormat="1" applyFont="1" applyFill="1" applyBorder="1" applyAlignment="1">
      <alignment/>
    </xf>
    <xf numFmtId="172" fontId="5" fillId="0" borderId="0" xfId="0" applyNumberFormat="1" applyFont="1" applyBorder="1" applyAlignment="1">
      <alignment/>
    </xf>
    <xf numFmtId="172" fontId="5" fillId="0" borderId="68" xfId="0" applyNumberFormat="1" applyFont="1" applyBorder="1" applyAlignment="1">
      <alignment/>
    </xf>
    <xf numFmtId="172" fontId="5" fillId="0" borderId="53" xfId="0" applyNumberFormat="1" applyFont="1" applyBorder="1" applyAlignment="1">
      <alignment/>
    </xf>
    <xf numFmtId="172" fontId="5" fillId="0" borderId="70" xfId="0" applyNumberFormat="1" applyFont="1" applyBorder="1" applyAlignment="1">
      <alignment/>
    </xf>
    <xf numFmtId="0" fontId="5" fillId="0" borderId="94" xfId="0" applyFont="1" applyBorder="1" applyAlignment="1">
      <alignment/>
    </xf>
    <xf numFmtId="0" fontId="5" fillId="0" borderId="95" xfId="0" applyFont="1" applyBorder="1" applyAlignment="1">
      <alignment/>
    </xf>
    <xf numFmtId="0" fontId="5" fillId="0" borderId="96" xfId="0" applyFont="1" applyBorder="1" applyAlignment="1">
      <alignment/>
    </xf>
    <xf numFmtId="172" fontId="5" fillId="0" borderId="58" xfId="0" applyNumberFormat="1" applyFont="1" applyBorder="1" applyAlignment="1">
      <alignment/>
    </xf>
    <xf numFmtId="0" fontId="0" fillId="0" borderId="0" xfId="0" applyFont="1" applyAlignment="1">
      <alignment/>
    </xf>
    <xf numFmtId="172" fontId="5" fillId="0" borderId="97" xfId="0" applyNumberFormat="1" applyFont="1" applyBorder="1" applyAlignment="1">
      <alignment/>
    </xf>
    <xf numFmtId="172" fontId="2" fillId="0" borderId="20" xfId="0" applyNumberFormat="1" applyFont="1" applyBorder="1" applyAlignment="1">
      <alignment/>
    </xf>
    <xf numFmtId="172" fontId="2" fillId="0" borderId="72" xfId="0" applyNumberFormat="1" applyFont="1" applyBorder="1" applyAlignment="1">
      <alignment/>
    </xf>
    <xf numFmtId="172" fontId="5" fillId="0" borderId="54" xfId="0" applyNumberFormat="1" applyFont="1" applyBorder="1" applyAlignment="1">
      <alignment/>
    </xf>
    <xf numFmtId="172" fontId="5" fillId="0" borderId="55" xfId="0" applyNumberFormat="1" applyFont="1" applyBorder="1" applyAlignment="1">
      <alignment/>
    </xf>
    <xf numFmtId="172" fontId="5" fillId="33" borderId="55" xfId="0" applyNumberFormat="1" applyFont="1" applyFill="1" applyBorder="1" applyAlignment="1">
      <alignment/>
    </xf>
    <xf numFmtId="172" fontId="5" fillId="0" borderId="57" xfId="0" applyNumberFormat="1" applyFont="1" applyBorder="1" applyAlignment="1">
      <alignment/>
    </xf>
    <xf numFmtId="0" fontId="2" fillId="0" borderId="56" xfId="0" applyFont="1" applyBorder="1" applyAlignment="1">
      <alignment/>
    </xf>
    <xf numFmtId="0" fontId="5" fillId="0" borderId="56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6" xfId="0" applyFont="1" applyBorder="1" applyAlignment="1">
      <alignment vertical="top" wrapText="1"/>
    </xf>
    <xf numFmtId="0" fontId="2" fillId="0" borderId="98" xfId="0" applyFont="1" applyBorder="1" applyAlignment="1">
      <alignment wrapText="1"/>
    </xf>
    <xf numFmtId="0" fontId="5" fillId="0" borderId="99" xfId="0" applyFont="1" applyBorder="1" applyAlignment="1">
      <alignment wrapText="1"/>
    </xf>
    <xf numFmtId="0" fontId="2" fillId="0" borderId="95" xfId="0" applyFont="1" applyBorder="1" applyAlignment="1">
      <alignment wrapText="1"/>
    </xf>
    <xf numFmtId="0" fontId="5" fillId="0" borderId="98" xfId="0" applyFont="1" applyBorder="1" applyAlignment="1">
      <alignment wrapText="1"/>
    </xf>
    <xf numFmtId="0" fontId="5" fillId="35" borderId="56" xfId="0" applyFont="1" applyFill="1" applyBorder="1" applyAlignment="1">
      <alignment wrapText="1"/>
    </xf>
    <xf numFmtId="0" fontId="2" fillId="35" borderId="56" xfId="0" applyFont="1" applyFill="1" applyBorder="1" applyAlignment="1">
      <alignment wrapText="1"/>
    </xf>
    <xf numFmtId="0" fontId="5" fillId="0" borderId="98" xfId="0" applyFont="1" applyBorder="1" applyAlignment="1">
      <alignment wrapText="1"/>
    </xf>
    <xf numFmtId="0" fontId="5" fillId="0" borderId="100" xfId="0" applyFont="1" applyBorder="1" applyAlignment="1">
      <alignment/>
    </xf>
    <xf numFmtId="0" fontId="5" fillId="0" borderId="100" xfId="0" applyFont="1" applyBorder="1" applyAlignment="1">
      <alignment/>
    </xf>
    <xf numFmtId="172" fontId="5" fillId="0" borderId="87" xfId="0" applyNumberFormat="1" applyFont="1" applyBorder="1" applyAlignment="1">
      <alignment/>
    </xf>
    <xf numFmtId="172" fontId="5" fillId="0" borderId="101" xfId="0" applyNumberFormat="1" applyFont="1" applyBorder="1" applyAlignment="1">
      <alignment/>
    </xf>
    <xf numFmtId="0" fontId="5" fillId="0" borderId="62" xfId="0" applyFont="1" applyBorder="1" applyAlignment="1">
      <alignment/>
    </xf>
    <xf numFmtId="172" fontId="5" fillId="33" borderId="44" xfId="0" applyNumberFormat="1" applyFont="1" applyFill="1" applyBorder="1" applyAlignment="1">
      <alignment/>
    </xf>
    <xf numFmtId="172" fontId="5" fillId="33" borderId="102" xfId="0" applyNumberFormat="1" applyFont="1" applyFill="1" applyBorder="1" applyAlignment="1">
      <alignment/>
    </xf>
    <xf numFmtId="172" fontId="5" fillId="0" borderId="103" xfId="0" applyNumberFormat="1" applyFont="1" applyBorder="1" applyAlignment="1">
      <alignment/>
    </xf>
    <xf numFmtId="0" fontId="2" fillId="0" borderId="104" xfId="0" applyFont="1" applyBorder="1" applyAlignment="1">
      <alignment horizontal="center" vertical="center" wrapText="1"/>
    </xf>
    <xf numFmtId="172" fontId="5" fillId="0" borderId="105" xfId="0" applyNumberFormat="1" applyFont="1" applyBorder="1" applyAlignment="1">
      <alignment/>
    </xf>
    <xf numFmtId="172" fontId="2" fillId="0" borderId="105" xfId="0" applyNumberFormat="1" applyFont="1" applyBorder="1" applyAlignment="1">
      <alignment/>
    </xf>
    <xf numFmtId="172" fontId="2" fillId="0" borderId="18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/>
    </xf>
    <xf numFmtId="172" fontId="2" fillId="33" borderId="17" xfId="0" applyNumberFormat="1" applyFont="1" applyFill="1" applyBorder="1" applyAlignment="1">
      <alignment/>
    </xf>
    <xf numFmtId="172" fontId="5" fillId="0" borderId="106" xfId="0" applyNumberFormat="1" applyFont="1" applyBorder="1" applyAlignment="1">
      <alignment/>
    </xf>
    <xf numFmtId="172" fontId="5" fillId="0" borderId="107" xfId="0" applyNumberFormat="1" applyFont="1" applyBorder="1" applyAlignment="1">
      <alignment/>
    </xf>
    <xf numFmtId="172" fontId="5" fillId="0" borderId="108" xfId="0" applyNumberFormat="1" applyFont="1" applyBorder="1" applyAlignment="1">
      <alignment/>
    </xf>
    <xf numFmtId="172" fontId="5" fillId="0" borderId="109" xfId="0" applyNumberFormat="1" applyFont="1" applyBorder="1" applyAlignment="1">
      <alignment/>
    </xf>
    <xf numFmtId="172" fontId="5" fillId="0" borderId="83" xfId="0" applyNumberFormat="1" applyFont="1" applyBorder="1" applyAlignment="1">
      <alignment/>
    </xf>
    <xf numFmtId="172" fontId="5" fillId="0" borderId="110" xfId="0" applyNumberFormat="1" applyFont="1" applyBorder="1" applyAlignment="1">
      <alignment/>
    </xf>
    <xf numFmtId="172" fontId="2" fillId="33" borderId="18" xfId="0" applyNumberFormat="1" applyFont="1" applyFill="1" applyBorder="1" applyAlignment="1">
      <alignment/>
    </xf>
    <xf numFmtId="172" fontId="5" fillId="0" borderId="58" xfId="0" applyNumberFormat="1" applyFont="1" applyBorder="1" applyAlignment="1">
      <alignment/>
    </xf>
    <xf numFmtId="172" fontId="5" fillId="0" borderId="86" xfId="0" applyNumberFormat="1" applyFont="1" applyBorder="1" applyAlignment="1">
      <alignment/>
    </xf>
    <xf numFmtId="172" fontId="5" fillId="33" borderId="51" xfId="0" applyNumberFormat="1" applyFont="1" applyFill="1" applyBorder="1" applyAlignment="1">
      <alignment/>
    </xf>
    <xf numFmtId="172" fontId="5" fillId="0" borderId="32" xfId="0" applyNumberFormat="1" applyFont="1" applyBorder="1" applyAlignment="1">
      <alignment/>
    </xf>
    <xf numFmtId="172" fontId="5" fillId="0" borderId="40" xfId="0" applyNumberFormat="1" applyFont="1" applyBorder="1" applyAlignment="1">
      <alignment/>
    </xf>
    <xf numFmtId="0" fontId="53" fillId="0" borderId="0" xfId="0" applyFont="1" applyAlignment="1">
      <alignment/>
    </xf>
    <xf numFmtId="0" fontId="0" fillId="0" borderId="23" xfId="0" applyFont="1" applyBorder="1" applyAlignment="1">
      <alignment vertical="top" wrapText="1"/>
    </xf>
    <xf numFmtId="0" fontId="0" fillId="0" borderId="46" xfId="0" applyFont="1" applyBorder="1" applyAlignment="1">
      <alignment/>
    </xf>
    <xf numFmtId="0" fontId="53" fillId="0" borderId="68" xfId="0" applyFont="1" applyBorder="1" applyAlignment="1">
      <alignment horizontal="left"/>
    </xf>
    <xf numFmtId="0" fontId="53" fillId="0" borderId="53" xfId="0" applyFont="1" applyBorder="1" applyAlignment="1">
      <alignment/>
    </xf>
    <xf numFmtId="0" fontId="53" fillId="0" borderId="70" xfId="0" applyFont="1" applyBorder="1" applyAlignment="1">
      <alignment/>
    </xf>
    <xf numFmtId="0" fontId="0" fillId="0" borderId="23" xfId="0" applyFont="1" applyBorder="1" applyAlignment="1">
      <alignment horizontal="center" vertical="top" wrapText="1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3" fillId="35" borderId="64" xfId="0" applyFont="1" applyFill="1" applyBorder="1" applyAlignment="1">
      <alignment vertical="top" wrapText="1"/>
    </xf>
    <xf numFmtId="0" fontId="3" fillId="35" borderId="65" xfId="0" applyFont="1" applyFill="1" applyBorder="1" applyAlignment="1">
      <alignment vertical="top" wrapText="1"/>
    </xf>
    <xf numFmtId="0" fontId="3" fillId="35" borderId="66" xfId="0" applyFont="1" applyFill="1" applyBorder="1" applyAlignment="1">
      <alignment vertical="top" wrapText="1"/>
    </xf>
    <xf numFmtId="172" fontId="3" fillId="35" borderId="64" xfId="0" applyNumberFormat="1" applyFont="1" applyFill="1" applyBorder="1" applyAlignment="1">
      <alignment horizontal="center" vertical="top" wrapText="1"/>
    </xf>
    <xf numFmtId="0" fontId="3" fillId="35" borderId="0" xfId="0" applyFont="1" applyFill="1" applyBorder="1" applyAlignment="1">
      <alignment vertical="top" wrapText="1"/>
    </xf>
    <xf numFmtId="173" fontId="3" fillId="35" borderId="64" xfId="0" applyNumberFormat="1" applyFont="1" applyFill="1" applyBorder="1" applyAlignment="1">
      <alignment horizontal="center" vertical="top" wrapText="1"/>
    </xf>
    <xf numFmtId="0" fontId="11" fillId="35" borderId="66" xfId="0" applyFont="1" applyFill="1" applyBorder="1" applyAlignment="1">
      <alignment vertical="top" wrapText="1"/>
    </xf>
    <xf numFmtId="0" fontId="11" fillId="35" borderId="64" xfId="0" applyFont="1" applyFill="1" applyBorder="1" applyAlignment="1">
      <alignment horizontal="center" vertical="top" wrapText="1"/>
    </xf>
    <xf numFmtId="172" fontId="11" fillId="35" borderId="64" xfId="0" applyNumberFormat="1" applyFont="1" applyFill="1" applyBorder="1" applyAlignment="1">
      <alignment horizontal="center" vertical="top" wrapText="1"/>
    </xf>
    <xf numFmtId="0" fontId="0" fillId="35" borderId="23" xfId="0" applyFill="1" applyBorder="1" applyAlignment="1">
      <alignment/>
    </xf>
    <xf numFmtId="0" fontId="3" fillId="35" borderId="23" xfId="0" applyFont="1" applyFill="1" applyBorder="1" applyAlignment="1">
      <alignment vertical="top" wrapText="1"/>
    </xf>
    <xf numFmtId="0" fontId="3" fillId="35" borderId="23" xfId="0" applyFont="1" applyFill="1" applyBorder="1" applyAlignment="1">
      <alignment/>
    </xf>
    <xf numFmtId="0" fontId="11" fillId="35" borderId="2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" fillId="0" borderId="94" xfId="0" applyFont="1" applyBorder="1" applyAlignment="1">
      <alignment/>
    </xf>
    <xf numFmtId="0" fontId="2" fillId="0" borderId="56" xfId="0" applyFont="1" applyBorder="1" applyAlignment="1">
      <alignment vertical="top"/>
    </xf>
    <xf numFmtId="0" fontId="2" fillId="0" borderId="100" xfId="0" applyFont="1" applyBorder="1" applyAlignment="1">
      <alignment vertical="top"/>
    </xf>
    <xf numFmtId="0" fontId="2" fillId="0" borderId="95" xfId="0" applyFont="1" applyBorder="1" applyAlignment="1">
      <alignment vertical="top"/>
    </xf>
    <xf numFmtId="0" fontId="2" fillId="0" borderId="96" xfId="0" applyFont="1" applyBorder="1" applyAlignment="1">
      <alignment vertical="top"/>
    </xf>
    <xf numFmtId="0" fontId="2" fillId="0" borderId="111" xfId="0" applyFont="1" applyBorder="1" applyAlignment="1">
      <alignment/>
    </xf>
    <xf numFmtId="172" fontId="5" fillId="33" borderId="112" xfId="0" applyNumberFormat="1" applyFont="1" applyFill="1" applyBorder="1" applyAlignment="1">
      <alignment/>
    </xf>
    <xf numFmtId="172" fontId="5" fillId="0" borderId="80" xfId="0" applyNumberFormat="1" applyFont="1" applyBorder="1" applyAlignment="1">
      <alignment/>
    </xf>
    <xf numFmtId="172" fontId="5" fillId="0" borderId="81" xfId="0" applyNumberFormat="1" applyFont="1" applyBorder="1" applyAlignment="1">
      <alignment/>
    </xf>
    <xf numFmtId="172" fontId="2" fillId="0" borderId="61" xfId="0" applyNumberFormat="1" applyFont="1" applyBorder="1" applyAlignment="1">
      <alignment/>
    </xf>
    <xf numFmtId="172" fontId="2" fillId="0" borderId="112" xfId="0" applyNumberFormat="1" applyFont="1" applyBorder="1" applyAlignment="1">
      <alignment/>
    </xf>
    <xf numFmtId="172" fontId="2" fillId="0" borderId="80" xfId="0" applyNumberFormat="1" applyFont="1" applyBorder="1" applyAlignment="1">
      <alignment/>
    </xf>
    <xf numFmtId="172" fontId="2" fillId="0" borderId="81" xfId="0" applyNumberFormat="1" applyFont="1" applyBorder="1" applyAlignment="1">
      <alignment/>
    </xf>
    <xf numFmtId="172" fontId="5" fillId="0" borderId="112" xfId="0" applyNumberFormat="1" applyFont="1" applyBorder="1" applyAlignment="1">
      <alignment/>
    </xf>
    <xf numFmtId="172" fontId="2" fillId="0" borderId="55" xfId="0" applyNumberFormat="1" applyFont="1" applyBorder="1" applyAlignment="1">
      <alignment/>
    </xf>
    <xf numFmtId="172" fontId="2" fillId="33" borderId="57" xfId="0" applyNumberFormat="1" applyFont="1" applyFill="1" applyBorder="1" applyAlignment="1">
      <alignment/>
    </xf>
    <xf numFmtId="172" fontId="5" fillId="33" borderId="48" xfId="0" applyNumberFormat="1" applyFont="1" applyFill="1" applyBorder="1" applyAlignment="1">
      <alignment/>
    </xf>
    <xf numFmtId="172" fontId="2" fillId="0" borderId="54" xfId="0" applyNumberFormat="1" applyFont="1" applyBorder="1" applyAlignment="1">
      <alignment/>
    </xf>
    <xf numFmtId="0" fontId="0" fillId="0" borderId="0" xfId="0" applyFont="1" applyAlignment="1">
      <alignment/>
    </xf>
    <xf numFmtId="172" fontId="5" fillId="0" borderId="88" xfId="0" applyNumberFormat="1" applyFont="1" applyBorder="1" applyAlignment="1">
      <alignment/>
    </xf>
    <xf numFmtId="0" fontId="0" fillId="0" borderId="0" xfId="0" applyFont="1" applyAlignment="1">
      <alignment/>
    </xf>
    <xf numFmtId="172" fontId="5" fillId="0" borderId="113" xfId="0" applyNumberFormat="1" applyFont="1" applyBorder="1" applyAlignment="1">
      <alignment/>
    </xf>
    <xf numFmtId="172" fontId="5" fillId="0" borderId="114" xfId="0" applyNumberFormat="1" applyFont="1" applyBorder="1" applyAlignment="1">
      <alignment/>
    </xf>
    <xf numFmtId="172" fontId="5" fillId="0" borderId="93" xfId="0" applyNumberFormat="1" applyFont="1" applyBorder="1" applyAlignment="1">
      <alignment/>
    </xf>
    <xf numFmtId="172" fontId="2" fillId="0" borderId="115" xfId="0" applyNumberFormat="1" applyFont="1" applyBorder="1" applyAlignment="1">
      <alignment/>
    </xf>
    <xf numFmtId="172" fontId="5" fillId="0" borderId="114" xfId="0" applyNumberFormat="1" applyFont="1" applyBorder="1" applyAlignment="1">
      <alignment/>
    </xf>
    <xf numFmtId="172" fontId="5" fillId="0" borderId="115" xfId="0" applyNumberFormat="1" applyFont="1" applyBorder="1" applyAlignment="1">
      <alignment/>
    </xf>
    <xf numFmtId="172" fontId="5" fillId="0" borderId="116" xfId="0" applyNumberFormat="1" applyFont="1" applyBorder="1" applyAlignment="1">
      <alignment/>
    </xf>
    <xf numFmtId="172" fontId="2" fillId="0" borderId="117" xfId="0" applyNumberFormat="1" applyFont="1" applyBorder="1" applyAlignment="1">
      <alignment/>
    </xf>
    <xf numFmtId="0" fontId="8" fillId="0" borderId="118" xfId="0" applyFont="1" applyBorder="1" applyAlignment="1">
      <alignment wrapText="1"/>
    </xf>
    <xf numFmtId="0" fontId="5" fillId="0" borderId="82" xfId="0" applyFont="1" applyBorder="1" applyAlignment="1">
      <alignment/>
    </xf>
    <xf numFmtId="0" fontId="9" fillId="0" borderId="119" xfId="0" applyFont="1" applyBorder="1" applyAlignment="1">
      <alignment/>
    </xf>
    <xf numFmtId="0" fontId="5" fillId="0" borderId="120" xfId="0" applyFont="1" applyBorder="1" applyAlignment="1">
      <alignment/>
    </xf>
    <xf numFmtId="0" fontId="9" fillId="0" borderId="120" xfId="0" applyFont="1" applyBorder="1" applyAlignment="1">
      <alignment/>
    </xf>
    <xf numFmtId="0" fontId="5" fillId="0" borderId="121" xfId="0" applyFont="1" applyBorder="1" applyAlignment="1">
      <alignment/>
    </xf>
    <xf numFmtId="0" fontId="5" fillId="0" borderId="90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65" xfId="0" applyFont="1" applyBorder="1" applyAlignment="1">
      <alignment/>
    </xf>
    <xf numFmtId="0" fontId="8" fillId="0" borderId="47" xfId="0" applyFont="1" applyBorder="1" applyAlignment="1">
      <alignment wrapText="1"/>
    </xf>
    <xf numFmtId="0" fontId="5" fillId="0" borderId="82" xfId="0" applyFont="1" applyBorder="1" applyAlignment="1">
      <alignment/>
    </xf>
    <xf numFmtId="0" fontId="5" fillId="0" borderId="34" xfId="0" applyFont="1" applyBorder="1" applyAlignment="1">
      <alignment/>
    </xf>
    <xf numFmtId="0" fontId="5" fillId="33" borderId="34" xfId="0" applyFont="1" applyFill="1" applyBorder="1" applyAlignment="1">
      <alignment/>
    </xf>
    <xf numFmtId="0" fontId="5" fillId="0" borderId="119" xfId="0" applyFont="1" applyBorder="1" applyAlignment="1">
      <alignment/>
    </xf>
    <xf numFmtId="0" fontId="5" fillId="0" borderId="120" xfId="0" applyFont="1" applyBorder="1" applyAlignment="1">
      <alignment wrapText="1"/>
    </xf>
    <xf numFmtId="0" fontId="5" fillId="33" borderId="119" xfId="0" applyFont="1" applyFill="1" applyBorder="1" applyAlignment="1">
      <alignment/>
    </xf>
    <xf numFmtId="0" fontId="5" fillId="0" borderId="122" xfId="0" applyFont="1" applyBorder="1" applyAlignment="1">
      <alignment/>
    </xf>
    <xf numFmtId="0" fontId="8" fillId="0" borderId="4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77" xfId="0" applyFont="1" applyBorder="1" applyAlignment="1">
      <alignment wrapText="1"/>
    </xf>
    <xf numFmtId="0" fontId="5" fillId="33" borderId="77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77" xfId="0" applyFont="1" applyBorder="1" applyAlignment="1">
      <alignment/>
    </xf>
    <xf numFmtId="0" fontId="5" fillId="0" borderId="123" xfId="0" applyFont="1" applyBorder="1" applyAlignment="1">
      <alignment/>
    </xf>
    <xf numFmtId="0" fontId="8" fillId="0" borderId="47" xfId="0" applyFont="1" applyBorder="1" applyAlignment="1">
      <alignment horizontal="left" vertical="center" wrapText="1"/>
    </xf>
    <xf numFmtId="0" fontId="5" fillId="0" borderId="19" xfId="0" applyFont="1" applyBorder="1" applyAlignment="1">
      <alignment/>
    </xf>
    <xf numFmtId="0" fontId="5" fillId="0" borderId="58" xfId="0" applyFont="1" applyBorder="1" applyAlignment="1">
      <alignment/>
    </xf>
    <xf numFmtId="0" fontId="9" fillId="0" borderId="58" xfId="0" applyFont="1" applyBorder="1" applyAlignment="1">
      <alignment/>
    </xf>
    <xf numFmtId="0" fontId="9" fillId="33" borderId="58" xfId="0" applyFont="1" applyFill="1" applyBorder="1" applyAlignment="1">
      <alignment vertical="top" wrapText="1"/>
    </xf>
    <xf numFmtId="0" fontId="9" fillId="36" borderId="58" xfId="0" applyFont="1" applyFill="1" applyBorder="1" applyAlignment="1">
      <alignment vertical="top" wrapText="1"/>
    </xf>
    <xf numFmtId="0" fontId="9" fillId="0" borderId="34" xfId="0" applyFont="1" applyBorder="1" applyAlignment="1">
      <alignment vertical="top" wrapText="1"/>
    </xf>
    <xf numFmtId="0" fontId="5" fillId="33" borderId="58" xfId="0" applyFont="1" applyFill="1" applyBorder="1" applyAlignment="1">
      <alignment/>
    </xf>
    <xf numFmtId="0" fontId="5" fillId="0" borderId="86" xfId="0" applyFont="1" applyBorder="1" applyAlignment="1">
      <alignment/>
    </xf>
    <xf numFmtId="0" fontId="9" fillId="35" borderId="58" xfId="0" applyFont="1" applyFill="1" applyBorder="1" applyAlignment="1">
      <alignment wrapText="1"/>
    </xf>
    <xf numFmtId="0" fontId="5" fillId="35" borderId="58" xfId="0" applyFont="1" applyFill="1" applyBorder="1" applyAlignment="1">
      <alignment wrapText="1"/>
    </xf>
    <xf numFmtId="0" fontId="5" fillId="0" borderId="58" xfId="0" applyFont="1" applyBorder="1" applyAlignment="1">
      <alignment/>
    </xf>
    <xf numFmtId="0" fontId="8" fillId="0" borderId="63" xfId="0" applyFont="1" applyBorder="1" applyAlignment="1">
      <alignment wrapText="1"/>
    </xf>
    <xf numFmtId="0" fontId="5" fillId="0" borderId="124" xfId="0" applyFont="1" applyBorder="1" applyAlignment="1">
      <alignment wrapText="1"/>
    </xf>
    <xf numFmtId="0" fontId="9" fillId="0" borderId="123" xfId="0" applyFont="1" applyBorder="1" applyAlignment="1">
      <alignment wrapText="1"/>
    </xf>
    <xf numFmtId="0" fontId="5" fillId="0" borderId="47" xfId="0" applyFont="1" applyBorder="1" applyAlignment="1">
      <alignment/>
    </xf>
    <xf numFmtId="0" fontId="2" fillId="0" borderId="125" xfId="0" applyFont="1" applyBorder="1" applyAlignment="1">
      <alignment vertical="top"/>
    </xf>
    <xf numFmtId="0" fontId="2" fillId="0" borderId="98" xfId="0" applyFont="1" applyBorder="1" applyAlignment="1">
      <alignment vertical="top"/>
    </xf>
    <xf numFmtId="0" fontId="2" fillId="0" borderId="99" xfId="0" applyFont="1" applyBorder="1" applyAlignment="1">
      <alignment vertical="top"/>
    </xf>
    <xf numFmtId="0" fontId="2" fillId="0" borderId="62" xfId="0" applyFont="1" applyBorder="1" applyAlignment="1">
      <alignment vertical="top"/>
    </xf>
    <xf numFmtId="0" fontId="2" fillId="0" borderId="126" xfId="0" applyFont="1" applyBorder="1" applyAlignment="1">
      <alignment vertical="top"/>
    </xf>
    <xf numFmtId="0" fontId="2" fillId="0" borderId="62" xfId="0" applyFont="1" applyBorder="1" applyAlignment="1">
      <alignment vertical="top"/>
    </xf>
    <xf numFmtId="0" fontId="2" fillId="0" borderId="96" xfId="0" applyFont="1" applyBorder="1" applyAlignment="1">
      <alignment vertical="top"/>
    </xf>
    <xf numFmtId="0" fontId="2" fillId="0" borderId="95" xfId="0" applyFont="1" applyBorder="1" applyAlignment="1">
      <alignment vertical="top"/>
    </xf>
    <xf numFmtId="0" fontId="2" fillId="0" borderId="127" xfId="0" applyFont="1" applyBorder="1" applyAlignment="1">
      <alignment vertical="top"/>
    </xf>
    <xf numFmtId="0" fontId="2" fillId="0" borderId="62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1" fillId="0" borderId="36" xfId="0" applyFont="1" applyBorder="1" applyAlignment="1">
      <alignment vertical="top" wrapText="1"/>
    </xf>
    <xf numFmtId="0" fontId="0" fillId="0" borderId="24" xfId="0" applyBorder="1" applyAlignment="1">
      <alignment/>
    </xf>
    <xf numFmtId="0" fontId="2" fillId="0" borderId="97" xfId="0" applyFont="1" applyBorder="1" applyAlignment="1">
      <alignment horizontal="center" vertical="center" wrapText="1"/>
    </xf>
    <xf numFmtId="0" fontId="2" fillId="0" borderId="84" xfId="0" applyFont="1" applyBorder="1" applyAlignment="1">
      <alignment/>
    </xf>
    <xf numFmtId="0" fontId="2" fillId="0" borderId="82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60" xfId="0" applyFont="1" applyBorder="1" applyAlignment="1">
      <alignment/>
    </xf>
    <xf numFmtId="0" fontId="5" fillId="0" borderId="128" xfId="0" applyFont="1" applyBorder="1" applyAlignment="1">
      <alignment horizontal="center" vertical="center" wrapText="1"/>
    </xf>
    <xf numFmtId="0" fontId="2" fillId="0" borderId="101" xfId="0" applyFont="1" applyBorder="1" applyAlignment="1">
      <alignment/>
    </xf>
    <xf numFmtId="0" fontId="2" fillId="0" borderId="129" xfId="0" applyFont="1" applyBorder="1" applyAlignment="1">
      <alignment/>
    </xf>
    <xf numFmtId="0" fontId="5" fillId="0" borderId="128" xfId="0" applyFont="1" applyBorder="1" applyAlignment="1">
      <alignment horizontal="center" vertical="center" wrapText="1"/>
    </xf>
    <xf numFmtId="0" fontId="5" fillId="0" borderId="130" xfId="0" applyFont="1" applyBorder="1" applyAlignment="1">
      <alignment horizontal="center" vertical="center" wrapText="1"/>
    </xf>
    <xf numFmtId="0" fontId="2" fillId="0" borderId="88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87" xfId="0" applyFont="1" applyBorder="1" applyAlignment="1">
      <alignment/>
    </xf>
    <xf numFmtId="0" fontId="2" fillId="0" borderId="131" xfId="0" applyFont="1" applyBorder="1" applyAlignment="1">
      <alignment horizontal="center" vertical="center" wrapText="1"/>
    </xf>
    <xf numFmtId="0" fontId="2" fillId="0" borderId="132" xfId="0" applyFont="1" applyBorder="1" applyAlignment="1">
      <alignment/>
    </xf>
    <xf numFmtId="0" fontId="2" fillId="0" borderId="133" xfId="0" applyFont="1" applyBorder="1" applyAlignment="1">
      <alignment horizontal="center" vertical="center" wrapText="1"/>
    </xf>
    <xf numFmtId="0" fontId="2" fillId="0" borderId="134" xfId="0" applyFont="1" applyBorder="1" applyAlignment="1">
      <alignment/>
    </xf>
    <xf numFmtId="0" fontId="2" fillId="0" borderId="127" xfId="0" applyFont="1" applyBorder="1" applyAlignment="1">
      <alignment/>
    </xf>
    <xf numFmtId="0" fontId="2" fillId="0" borderId="96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18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5" xfId="0" applyFont="1" applyBorder="1" applyAlignment="1">
      <alignment/>
    </xf>
    <xf numFmtId="0" fontId="5" fillId="0" borderId="135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1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136" xfId="0" applyFont="1" applyBorder="1" applyAlignment="1">
      <alignment horizontal="center" vertical="center" wrapText="1"/>
    </xf>
    <xf numFmtId="0" fontId="2" fillId="0" borderId="1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.7109375" style="0" customWidth="1"/>
    <col min="2" max="2" width="12.28125" style="0" customWidth="1"/>
    <col min="3" max="3" width="59.00390625" style="0" customWidth="1"/>
    <col min="4" max="4" width="10.57421875" style="0" customWidth="1"/>
  </cols>
  <sheetData>
    <row r="2" spans="1:5" ht="15.75">
      <c r="A2" s="114" t="s">
        <v>67</v>
      </c>
      <c r="B2" s="115"/>
      <c r="C2" s="116"/>
      <c r="D2" s="116"/>
      <c r="E2" s="115"/>
    </row>
    <row r="3" spans="1:5" ht="15.75">
      <c r="A3" s="115"/>
      <c r="B3" s="115"/>
      <c r="C3" s="117" t="s">
        <v>320</v>
      </c>
      <c r="D3" s="116"/>
      <c r="E3" s="115"/>
    </row>
    <row r="4" spans="1:5" ht="15.75">
      <c r="A4" s="117" t="s">
        <v>68</v>
      </c>
      <c r="B4" s="115"/>
      <c r="C4" s="116"/>
      <c r="D4" s="116"/>
      <c r="E4" s="115"/>
    </row>
    <row r="5" spans="1:5" ht="15.75">
      <c r="A5" s="117"/>
      <c r="B5" s="115"/>
      <c r="C5" s="116" t="s">
        <v>69</v>
      </c>
      <c r="D5" s="115"/>
      <c r="E5" s="115"/>
    </row>
    <row r="6" spans="1:5" ht="15.75">
      <c r="A6" s="117"/>
      <c r="B6" s="115"/>
      <c r="C6" s="116" t="s">
        <v>402</v>
      </c>
      <c r="D6" s="115"/>
      <c r="E6" s="115"/>
    </row>
    <row r="7" spans="1:5" ht="15.75">
      <c r="A7" s="117"/>
      <c r="B7" s="115"/>
      <c r="C7" s="116" t="s">
        <v>70</v>
      </c>
      <c r="D7" s="115"/>
      <c r="E7" s="115"/>
    </row>
    <row r="8" spans="1:5" ht="15.75">
      <c r="A8" s="117"/>
      <c r="B8" s="115"/>
      <c r="C8" s="115"/>
      <c r="D8" s="115"/>
      <c r="E8" s="115"/>
    </row>
    <row r="9" spans="1:5" ht="15.75">
      <c r="A9" s="117"/>
      <c r="B9" s="115"/>
      <c r="C9" s="115"/>
      <c r="D9" s="115"/>
      <c r="E9" s="115"/>
    </row>
    <row r="10" spans="1:5" ht="15.75">
      <c r="A10" s="506" t="s">
        <v>71</v>
      </c>
      <c r="B10" s="507"/>
      <c r="C10" s="507"/>
      <c r="D10" s="507"/>
      <c r="E10" s="115"/>
    </row>
    <row r="11" spans="1:5" ht="15.75">
      <c r="A11" s="118" t="s">
        <v>72</v>
      </c>
      <c r="B11" s="115"/>
      <c r="C11" s="115"/>
      <c r="D11" s="115"/>
      <c r="E11" s="115"/>
    </row>
    <row r="12" spans="1:5" ht="16.5" thickBot="1">
      <c r="A12" s="118"/>
      <c r="B12" s="115"/>
      <c r="C12" s="115"/>
      <c r="D12" s="115" t="s">
        <v>10</v>
      </c>
      <c r="E12" s="115"/>
    </row>
    <row r="13" spans="1:5" ht="39" thickBot="1">
      <c r="A13" s="119" t="s">
        <v>14</v>
      </c>
      <c r="B13" s="120" t="s">
        <v>73</v>
      </c>
      <c r="C13" s="121" t="s">
        <v>74</v>
      </c>
      <c r="D13" s="122" t="s">
        <v>75</v>
      </c>
      <c r="E13" s="115"/>
    </row>
    <row r="14" spans="1:5" ht="13.5" thickBot="1">
      <c r="A14" s="123">
        <v>1</v>
      </c>
      <c r="B14" s="124">
        <v>2</v>
      </c>
      <c r="C14" s="125">
        <v>3</v>
      </c>
      <c r="D14" s="126">
        <v>4</v>
      </c>
      <c r="E14" s="115"/>
    </row>
    <row r="15" spans="1:5" ht="17.25" customHeight="1" thickBot="1">
      <c r="A15" s="127" t="s">
        <v>76</v>
      </c>
      <c r="B15" s="128" t="s">
        <v>77</v>
      </c>
      <c r="C15" s="129" t="s">
        <v>78</v>
      </c>
      <c r="D15" s="130">
        <f>D16+D21+D25</f>
        <v>12243</v>
      </c>
      <c r="E15" s="115"/>
    </row>
    <row r="16" spans="1:5" ht="16.5" customHeight="1" thickBot="1">
      <c r="A16" s="127" t="s">
        <v>79</v>
      </c>
      <c r="B16" s="131" t="s">
        <v>80</v>
      </c>
      <c r="C16" s="129" t="s">
        <v>81</v>
      </c>
      <c r="D16" s="130">
        <f>D17</f>
        <v>11649</v>
      </c>
      <c r="E16" s="115"/>
    </row>
    <row r="17" spans="1:5" ht="16.5" customHeight="1" thickBot="1">
      <c r="A17" s="127" t="s">
        <v>82</v>
      </c>
      <c r="B17" s="128" t="s">
        <v>83</v>
      </c>
      <c r="C17" s="132" t="s">
        <v>84</v>
      </c>
      <c r="D17" s="130">
        <f>D18+D19+D20</f>
        <v>11649</v>
      </c>
      <c r="E17" s="115"/>
    </row>
    <row r="18" spans="1:5" ht="17.25" customHeight="1" thickBot="1">
      <c r="A18" s="127" t="s">
        <v>85</v>
      </c>
      <c r="B18" s="128" t="s">
        <v>86</v>
      </c>
      <c r="C18" s="132" t="s">
        <v>87</v>
      </c>
      <c r="D18" s="133">
        <v>6784</v>
      </c>
      <c r="E18" s="115"/>
    </row>
    <row r="19" spans="1:5" ht="33.75" customHeight="1" thickBot="1">
      <c r="A19" s="127" t="s">
        <v>88</v>
      </c>
      <c r="B19" s="128" t="s">
        <v>89</v>
      </c>
      <c r="C19" s="132" t="s">
        <v>90</v>
      </c>
      <c r="D19" s="133">
        <v>2661</v>
      </c>
      <c r="E19" s="115"/>
    </row>
    <row r="20" spans="1:5" ht="33.75" customHeight="1" thickBot="1">
      <c r="A20" s="127" t="s">
        <v>91</v>
      </c>
      <c r="B20" s="128" t="s">
        <v>92</v>
      </c>
      <c r="C20" s="132" t="s">
        <v>93</v>
      </c>
      <c r="D20" s="133">
        <v>2204</v>
      </c>
      <c r="E20" s="115"/>
    </row>
    <row r="21" spans="1:5" ht="16.5" customHeight="1" thickBot="1">
      <c r="A21" s="127" t="s">
        <v>94</v>
      </c>
      <c r="B21" s="128" t="s">
        <v>95</v>
      </c>
      <c r="C21" s="129" t="s">
        <v>96</v>
      </c>
      <c r="D21" s="130">
        <f>D22+D23+D24</f>
        <v>504</v>
      </c>
      <c r="E21" s="115"/>
    </row>
    <row r="22" spans="1:5" ht="17.25" customHeight="1" thickBot="1">
      <c r="A22" s="127" t="s">
        <v>97</v>
      </c>
      <c r="B22" s="128" t="s">
        <v>98</v>
      </c>
      <c r="C22" s="132" t="s">
        <v>99</v>
      </c>
      <c r="D22" s="133">
        <v>315</v>
      </c>
      <c r="E22" s="115"/>
    </row>
    <row r="23" spans="1:5" ht="17.25" customHeight="1" thickBot="1">
      <c r="A23" s="127" t="s">
        <v>100</v>
      </c>
      <c r="B23" s="128" t="s">
        <v>101</v>
      </c>
      <c r="C23" s="132" t="s">
        <v>102</v>
      </c>
      <c r="D23" s="133">
        <v>9</v>
      </c>
      <c r="E23" s="115"/>
    </row>
    <row r="24" spans="1:5" ht="17.25" customHeight="1" thickBot="1">
      <c r="A24" s="127" t="s">
        <v>103</v>
      </c>
      <c r="B24" s="128" t="s">
        <v>104</v>
      </c>
      <c r="C24" s="132" t="s">
        <v>105</v>
      </c>
      <c r="D24" s="133">
        <v>180</v>
      </c>
      <c r="E24" s="115">
        <v>30</v>
      </c>
    </row>
    <row r="25" spans="1:5" ht="18.75" customHeight="1" thickBot="1">
      <c r="A25" s="127" t="s">
        <v>106</v>
      </c>
      <c r="B25" s="128" t="s">
        <v>107</v>
      </c>
      <c r="C25" s="129" t="s">
        <v>108</v>
      </c>
      <c r="D25" s="130">
        <f>D26+D27</f>
        <v>90</v>
      </c>
      <c r="E25" s="115"/>
    </row>
    <row r="26" spans="1:5" ht="17.25" customHeight="1" thickBot="1">
      <c r="A26" s="127" t="s">
        <v>109</v>
      </c>
      <c r="B26" s="128" t="s">
        <v>110</v>
      </c>
      <c r="C26" s="132" t="s">
        <v>111</v>
      </c>
      <c r="D26" s="133">
        <v>58</v>
      </c>
      <c r="E26" s="115"/>
    </row>
    <row r="27" spans="1:5" ht="17.25" customHeight="1" thickBot="1">
      <c r="A27" s="127" t="s">
        <v>112</v>
      </c>
      <c r="B27" s="128" t="s">
        <v>113</v>
      </c>
      <c r="C27" s="132" t="s">
        <v>114</v>
      </c>
      <c r="D27" s="133">
        <f>D28+D29</f>
        <v>32</v>
      </c>
      <c r="E27" s="115"/>
    </row>
    <row r="28" spans="1:5" ht="18" customHeight="1" thickBot="1">
      <c r="A28" s="127" t="s">
        <v>115</v>
      </c>
      <c r="B28" s="128" t="s">
        <v>116</v>
      </c>
      <c r="C28" s="132" t="s">
        <v>117</v>
      </c>
      <c r="D28" s="133">
        <v>31</v>
      </c>
      <c r="E28" s="115"/>
    </row>
    <row r="29" spans="1:5" ht="17.25" customHeight="1" thickBot="1">
      <c r="A29" s="127" t="s">
        <v>118</v>
      </c>
      <c r="B29" s="128" t="s">
        <v>119</v>
      </c>
      <c r="C29" s="132" t="s">
        <v>120</v>
      </c>
      <c r="D29" s="133">
        <v>1</v>
      </c>
      <c r="E29" s="115"/>
    </row>
    <row r="30" spans="1:5" ht="20.25" customHeight="1" thickBot="1">
      <c r="A30" s="127" t="s">
        <v>121</v>
      </c>
      <c r="B30" s="128" t="s">
        <v>122</v>
      </c>
      <c r="C30" s="129" t="s">
        <v>123</v>
      </c>
      <c r="D30" s="134">
        <f>D31+D32+D38+D39+D40</f>
        <v>13953.208999999999</v>
      </c>
      <c r="E30" s="115"/>
    </row>
    <row r="31" spans="1:5" ht="18" customHeight="1" thickBot="1">
      <c r="A31" s="135" t="s">
        <v>124</v>
      </c>
      <c r="B31" s="136" t="s">
        <v>125</v>
      </c>
      <c r="C31" s="137" t="s">
        <v>126</v>
      </c>
      <c r="D31" s="138">
        <v>83.3</v>
      </c>
      <c r="E31" s="115"/>
    </row>
    <row r="32" spans="1:5" ht="18" customHeight="1" thickBot="1">
      <c r="A32" s="127" t="s">
        <v>127</v>
      </c>
      <c r="B32" s="128" t="s">
        <v>128</v>
      </c>
      <c r="C32" s="132" t="s">
        <v>129</v>
      </c>
      <c r="D32" s="138">
        <f>D33+D34+D35+D36+D37</f>
        <v>10123.048999999999</v>
      </c>
      <c r="E32" s="115"/>
    </row>
    <row r="33" spans="1:5" ht="18.75" customHeight="1" thickBot="1">
      <c r="A33" s="411" t="s">
        <v>130</v>
      </c>
      <c r="B33" s="412" t="s">
        <v>185</v>
      </c>
      <c r="C33" s="413" t="s">
        <v>131</v>
      </c>
      <c r="D33" s="414">
        <v>2306.749</v>
      </c>
      <c r="E33" s="115">
        <v>2.1</v>
      </c>
    </row>
    <row r="34" spans="1:5" ht="16.5" customHeight="1" thickBot="1">
      <c r="A34" s="411" t="s">
        <v>132</v>
      </c>
      <c r="B34" s="412" t="s">
        <v>186</v>
      </c>
      <c r="C34" s="415" t="s">
        <v>133</v>
      </c>
      <c r="D34" s="416">
        <v>6122.4</v>
      </c>
      <c r="E34" s="115"/>
    </row>
    <row r="35" spans="1:5" ht="32.25" thickBot="1">
      <c r="A35" s="135" t="s">
        <v>134</v>
      </c>
      <c r="B35" s="137" t="s">
        <v>135</v>
      </c>
      <c r="C35" s="141" t="s">
        <v>136</v>
      </c>
      <c r="D35" s="140">
        <v>118.3</v>
      </c>
      <c r="E35" s="115"/>
    </row>
    <row r="36" spans="1:5" ht="48" thickBot="1">
      <c r="A36" s="127" t="s">
        <v>137</v>
      </c>
      <c r="B36" s="132" t="s">
        <v>138</v>
      </c>
      <c r="C36" s="139" t="s">
        <v>139</v>
      </c>
      <c r="D36" s="140">
        <v>0.7</v>
      </c>
      <c r="E36" s="115"/>
    </row>
    <row r="37" spans="1:5" ht="18" customHeight="1" thickBot="1">
      <c r="A37" s="135" t="s">
        <v>140</v>
      </c>
      <c r="B37" s="137" t="s">
        <v>141</v>
      </c>
      <c r="C37" s="141" t="s">
        <v>142</v>
      </c>
      <c r="D37" s="142">
        <v>1574.9</v>
      </c>
      <c r="E37" s="115"/>
    </row>
    <row r="38" spans="1:5" ht="16.5" thickBot="1">
      <c r="A38" s="135">
        <v>24</v>
      </c>
      <c r="B38" s="136" t="s">
        <v>143</v>
      </c>
      <c r="C38" s="257" t="s">
        <v>144</v>
      </c>
      <c r="D38" s="133">
        <v>2198</v>
      </c>
      <c r="E38" s="115"/>
    </row>
    <row r="39" spans="1:5" ht="16.5" customHeight="1" thickBot="1">
      <c r="A39" s="135" t="s">
        <v>145</v>
      </c>
      <c r="B39" s="136" t="s">
        <v>146</v>
      </c>
      <c r="C39" s="137" t="s">
        <v>147</v>
      </c>
      <c r="D39" s="133">
        <v>1346</v>
      </c>
      <c r="E39" s="115"/>
    </row>
    <row r="40" spans="1:5" ht="17.25" customHeight="1" thickBot="1">
      <c r="A40" s="135" t="s">
        <v>148</v>
      </c>
      <c r="B40" s="136" t="s">
        <v>149</v>
      </c>
      <c r="C40" s="137" t="s">
        <v>150</v>
      </c>
      <c r="D40" s="144">
        <v>202.86</v>
      </c>
      <c r="E40" s="115"/>
    </row>
    <row r="41" spans="1:5" ht="17.25" customHeight="1" thickBot="1">
      <c r="A41" s="135">
        <v>27</v>
      </c>
      <c r="B41" s="136" t="s">
        <v>151</v>
      </c>
      <c r="C41" s="143" t="s">
        <v>152</v>
      </c>
      <c r="D41" s="130">
        <f>D42+D46+D47+D48+D50+D49</f>
        <v>1579.1810000000003</v>
      </c>
      <c r="E41" s="115"/>
    </row>
    <row r="42" spans="1:5" ht="18" customHeight="1" thickBot="1">
      <c r="A42" s="127" t="s">
        <v>153</v>
      </c>
      <c r="B42" s="128" t="s">
        <v>154</v>
      </c>
      <c r="C42" s="129" t="s">
        <v>155</v>
      </c>
      <c r="D42" s="130">
        <f>D43+D44+D45</f>
        <v>185.5</v>
      </c>
      <c r="E42" s="115"/>
    </row>
    <row r="43" spans="1:5" ht="33" customHeight="1" thickBot="1">
      <c r="A43" s="127" t="s">
        <v>156</v>
      </c>
      <c r="B43" s="128" t="s">
        <v>157</v>
      </c>
      <c r="C43" s="132" t="s">
        <v>158</v>
      </c>
      <c r="D43" s="133">
        <v>72</v>
      </c>
      <c r="E43" s="115"/>
    </row>
    <row r="44" spans="1:5" ht="16.5" customHeight="1" thickBot="1">
      <c r="A44" s="135" t="s">
        <v>159</v>
      </c>
      <c r="B44" s="136" t="s">
        <v>160</v>
      </c>
      <c r="C44" s="137" t="s">
        <v>161</v>
      </c>
      <c r="D44" s="133">
        <v>63.5</v>
      </c>
      <c r="E44" s="115"/>
    </row>
    <row r="45" spans="1:5" ht="33" customHeight="1" thickBot="1">
      <c r="A45" s="135" t="s">
        <v>162</v>
      </c>
      <c r="B45" s="136" t="s">
        <v>163</v>
      </c>
      <c r="C45" s="137" t="s">
        <v>164</v>
      </c>
      <c r="D45" s="133">
        <v>50</v>
      </c>
      <c r="E45" s="115"/>
    </row>
    <row r="46" spans="1:5" ht="18" customHeight="1" thickBot="1">
      <c r="A46" s="411" t="s">
        <v>165</v>
      </c>
      <c r="B46" s="412" t="s">
        <v>166</v>
      </c>
      <c r="C46" s="417" t="s">
        <v>167</v>
      </c>
      <c r="D46" s="418">
        <v>1041.951</v>
      </c>
      <c r="E46" s="115">
        <v>52.6</v>
      </c>
    </row>
    <row r="47" spans="1:5" ht="18" customHeight="1" thickBot="1">
      <c r="A47" s="135" t="s">
        <v>168</v>
      </c>
      <c r="B47" s="136" t="s">
        <v>169</v>
      </c>
      <c r="C47" s="143" t="s">
        <v>170</v>
      </c>
      <c r="D47" s="130">
        <v>15.4</v>
      </c>
      <c r="E47" s="115">
        <v>10</v>
      </c>
    </row>
    <row r="48" spans="1:5" ht="18" customHeight="1" thickBot="1">
      <c r="A48" s="135" t="s">
        <v>171</v>
      </c>
      <c r="B48" s="136" t="s">
        <v>172</v>
      </c>
      <c r="C48" s="143" t="s">
        <v>173</v>
      </c>
      <c r="D48" s="130">
        <v>12</v>
      </c>
      <c r="E48" s="115"/>
    </row>
    <row r="49" spans="1:5" ht="16.5" customHeight="1" thickBot="1">
      <c r="A49" s="135">
        <v>35</v>
      </c>
      <c r="B49" s="136" t="s">
        <v>174</v>
      </c>
      <c r="C49" s="143" t="s">
        <v>175</v>
      </c>
      <c r="D49" s="130">
        <v>35.4</v>
      </c>
      <c r="E49" s="115">
        <v>13</v>
      </c>
    </row>
    <row r="50" spans="1:5" ht="15.75" customHeight="1" thickBot="1">
      <c r="A50" s="135" t="s">
        <v>176</v>
      </c>
      <c r="B50" s="136" t="s">
        <v>177</v>
      </c>
      <c r="C50" s="143" t="s">
        <v>178</v>
      </c>
      <c r="D50" s="130">
        <v>288.93</v>
      </c>
      <c r="E50" s="115">
        <v>20</v>
      </c>
    </row>
    <row r="51" spans="1:5" ht="18" customHeight="1" thickBot="1">
      <c r="A51" s="411" t="s">
        <v>179</v>
      </c>
      <c r="B51" s="412"/>
      <c r="C51" s="417" t="s">
        <v>180</v>
      </c>
      <c r="D51" s="419">
        <f>D41+D30+D15</f>
        <v>27775.39</v>
      </c>
      <c r="E51" s="115"/>
    </row>
    <row r="52" spans="1:5" ht="16.5" customHeight="1" thickBot="1">
      <c r="A52" s="135" t="s">
        <v>181</v>
      </c>
      <c r="B52" s="136"/>
      <c r="C52" s="137" t="s">
        <v>182</v>
      </c>
      <c r="D52" s="144">
        <v>358</v>
      </c>
      <c r="E52" s="115"/>
    </row>
    <row r="53" spans="1:5" ht="21.75" customHeight="1" thickBot="1">
      <c r="A53" s="411" t="s">
        <v>183</v>
      </c>
      <c r="B53" s="412"/>
      <c r="C53" s="417" t="s">
        <v>184</v>
      </c>
      <c r="D53" s="419">
        <f>D51+D52</f>
        <v>28133.39</v>
      </c>
      <c r="E53" s="115">
        <v>75.1</v>
      </c>
    </row>
    <row r="54" spans="1:5" ht="12.75">
      <c r="A54" s="115"/>
      <c r="B54" s="115"/>
      <c r="C54" s="115"/>
      <c r="D54" s="115"/>
      <c r="E54" s="115"/>
    </row>
    <row r="55" spans="1:5" ht="12.75">
      <c r="A55" s="115"/>
      <c r="B55" s="115"/>
      <c r="C55" s="115"/>
      <c r="D55" s="115"/>
      <c r="E55" s="115"/>
    </row>
    <row r="56" spans="1:5" ht="12.75">
      <c r="A56" s="115"/>
      <c r="B56" s="115"/>
      <c r="C56" s="115"/>
      <c r="D56" s="115"/>
      <c r="E56" s="115"/>
    </row>
  </sheetData>
  <sheetProtection/>
  <mergeCells count="1">
    <mergeCell ref="A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1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5.28125" style="0" customWidth="1"/>
    <col min="2" max="2" width="68.140625" style="0" customWidth="1"/>
    <col min="3" max="3" width="11.7109375" style="0" customWidth="1"/>
  </cols>
  <sheetData>
    <row r="2" spans="1:5" ht="15.75">
      <c r="A2" s="115"/>
      <c r="B2" s="114" t="s">
        <v>187</v>
      </c>
      <c r="C2" s="115"/>
      <c r="D2" s="115"/>
      <c r="E2" s="115"/>
    </row>
    <row r="3" spans="1:5" ht="15.75">
      <c r="A3" s="115"/>
      <c r="B3" s="117" t="s">
        <v>188</v>
      </c>
      <c r="C3" s="117"/>
      <c r="D3" s="115"/>
      <c r="E3" s="115"/>
    </row>
    <row r="4" spans="1:5" ht="15.75">
      <c r="A4" s="115"/>
      <c r="B4" s="117" t="s">
        <v>189</v>
      </c>
      <c r="C4" s="115"/>
      <c r="D4" s="115"/>
      <c r="E4" s="115"/>
    </row>
    <row r="5" spans="1:5" ht="12.75">
      <c r="A5" s="115"/>
      <c r="B5" s="145" t="s">
        <v>190</v>
      </c>
      <c r="C5" s="115"/>
      <c r="D5" s="115"/>
      <c r="E5" s="115"/>
    </row>
    <row r="6" spans="1:5" ht="12.75">
      <c r="A6" s="115"/>
      <c r="B6" s="145" t="s">
        <v>403</v>
      </c>
      <c r="C6" s="115"/>
      <c r="D6" s="115"/>
      <c r="E6" s="115"/>
    </row>
    <row r="7" spans="1:5" ht="12.75">
      <c r="A7" s="115"/>
      <c r="B7" s="145" t="s">
        <v>70</v>
      </c>
      <c r="C7" s="115"/>
      <c r="D7" s="115"/>
      <c r="E7" s="115"/>
    </row>
    <row r="8" spans="1:5" ht="14.25" customHeight="1">
      <c r="A8" s="115"/>
      <c r="B8" s="117"/>
      <c r="C8" s="115"/>
      <c r="D8" s="115"/>
      <c r="E8" s="115"/>
    </row>
    <row r="9" spans="1:5" ht="2.25" customHeight="1" hidden="1">
      <c r="A9" s="115"/>
      <c r="B9" s="117"/>
      <c r="C9" s="115"/>
      <c r="D9" s="115"/>
      <c r="E9" s="115"/>
    </row>
    <row r="10" spans="1:5" ht="31.5" customHeight="1">
      <c r="A10" s="115"/>
      <c r="B10" s="146" t="s">
        <v>191</v>
      </c>
      <c r="C10" s="115"/>
      <c r="D10" s="115"/>
      <c r="E10" s="115"/>
    </row>
    <row r="11" spans="1:5" ht="15.75">
      <c r="A11" s="115"/>
      <c r="B11" s="117" t="s">
        <v>192</v>
      </c>
      <c r="C11" s="115"/>
      <c r="D11" s="115"/>
      <c r="E11" s="115"/>
    </row>
    <row r="12" spans="1:5" ht="15.75">
      <c r="A12" s="147" t="s">
        <v>14</v>
      </c>
      <c r="B12" s="148" t="s">
        <v>193</v>
      </c>
      <c r="C12" s="147" t="s">
        <v>194</v>
      </c>
      <c r="D12" s="115"/>
      <c r="E12" s="115"/>
    </row>
    <row r="13" spans="1:5" ht="20.25" customHeight="1">
      <c r="A13" s="149" t="s">
        <v>76</v>
      </c>
      <c r="B13" s="508" t="s">
        <v>195</v>
      </c>
      <c r="C13" s="509"/>
      <c r="D13" s="115"/>
      <c r="E13" s="115"/>
    </row>
    <row r="14" spans="1:5" ht="16.5" customHeight="1">
      <c r="A14" s="149" t="s">
        <v>79</v>
      </c>
      <c r="B14" s="150" t="s">
        <v>196</v>
      </c>
      <c r="C14" s="150">
        <f>C15+C16+C17+C18</f>
        <v>48.269999999999996</v>
      </c>
      <c r="D14" s="115"/>
      <c r="E14" s="115"/>
    </row>
    <row r="15" spans="1:5" ht="18.75" customHeight="1">
      <c r="A15" s="149" t="s">
        <v>82</v>
      </c>
      <c r="B15" s="151" t="s">
        <v>197</v>
      </c>
      <c r="C15" s="152">
        <v>26.36</v>
      </c>
      <c r="D15" s="115"/>
      <c r="E15" s="115"/>
    </row>
    <row r="16" spans="1:5" ht="17.25" customHeight="1">
      <c r="A16" s="149" t="s">
        <v>85</v>
      </c>
      <c r="B16" s="153" t="s">
        <v>198</v>
      </c>
      <c r="C16" s="152">
        <v>11.54</v>
      </c>
      <c r="D16" s="115"/>
      <c r="E16" s="115"/>
    </row>
    <row r="17" spans="1:5" ht="18.75" customHeight="1">
      <c r="A17" s="149" t="s">
        <v>88</v>
      </c>
      <c r="B17" s="153" t="s">
        <v>199</v>
      </c>
      <c r="C17" s="152">
        <v>0.54</v>
      </c>
      <c r="D17" s="115"/>
      <c r="E17" s="115"/>
    </row>
    <row r="18" spans="1:5" ht="17.25" customHeight="1">
      <c r="A18" s="149" t="s">
        <v>91</v>
      </c>
      <c r="B18" s="153" t="s">
        <v>200</v>
      </c>
      <c r="C18" s="152">
        <v>9.83</v>
      </c>
      <c r="D18" s="115"/>
      <c r="E18" s="115"/>
    </row>
    <row r="19" spans="1:5" ht="20.25" customHeight="1">
      <c r="A19" s="149" t="s">
        <v>94</v>
      </c>
      <c r="B19" s="150" t="s">
        <v>201</v>
      </c>
      <c r="C19" s="150">
        <f>C20+C21</f>
        <v>648.8</v>
      </c>
      <c r="D19" s="154"/>
      <c r="E19" s="154"/>
    </row>
    <row r="20" spans="1:5" ht="17.25" customHeight="1">
      <c r="A20" s="165" t="s">
        <v>97</v>
      </c>
      <c r="B20" s="156" t="s">
        <v>66</v>
      </c>
      <c r="C20" s="157">
        <v>635.3</v>
      </c>
      <c r="D20" s="115"/>
      <c r="E20" s="115"/>
    </row>
    <row r="21" spans="1:5" ht="15" customHeight="1">
      <c r="A21" s="149" t="s">
        <v>100</v>
      </c>
      <c r="B21" s="153" t="s">
        <v>202</v>
      </c>
      <c r="C21" s="152">
        <v>13.5</v>
      </c>
      <c r="D21" s="115"/>
      <c r="E21" s="115"/>
    </row>
    <row r="22" spans="1:5" ht="18.75" customHeight="1">
      <c r="A22" s="149" t="s">
        <v>103</v>
      </c>
      <c r="B22" s="150" t="s">
        <v>203</v>
      </c>
      <c r="C22" s="150">
        <f>SUM(C23:C29)</f>
        <v>1003</v>
      </c>
      <c r="D22" s="115"/>
      <c r="E22" s="115"/>
    </row>
    <row r="23" spans="1:5" ht="18.75" customHeight="1">
      <c r="A23" s="420" t="s">
        <v>106</v>
      </c>
      <c r="B23" s="421" t="s">
        <v>204</v>
      </c>
      <c r="C23" s="422">
        <v>207.5</v>
      </c>
      <c r="D23" s="115"/>
      <c r="E23" s="115"/>
    </row>
    <row r="24" spans="1:5" ht="19.5" customHeight="1">
      <c r="A24" s="420" t="s">
        <v>109</v>
      </c>
      <c r="B24" s="421" t="s">
        <v>205</v>
      </c>
      <c r="C24" s="422">
        <v>316.6</v>
      </c>
      <c r="D24" s="115"/>
      <c r="E24" s="115"/>
    </row>
    <row r="25" spans="1:5" ht="18.75" customHeight="1">
      <c r="A25" s="149" t="s">
        <v>112</v>
      </c>
      <c r="B25" s="153" t="s">
        <v>206</v>
      </c>
      <c r="C25" s="152">
        <v>250.4</v>
      </c>
      <c r="D25" s="115"/>
      <c r="E25" s="115"/>
    </row>
    <row r="26" spans="1:5" ht="15.75" customHeight="1">
      <c r="A26" s="149" t="s">
        <v>115</v>
      </c>
      <c r="B26" s="153" t="s">
        <v>207</v>
      </c>
      <c r="C26" s="152">
        <v>62.1</v>
      </c>
      <c r="D26" s="115"/>
      <c r="E26" s="115"/>
    </row>
    <row r="27" spans="1:5" ht="15.75" customHeight="1">
      <c r="A27" s="149" t="s">
        <v>118</v>
      </c>
      <c r="B27" s="153" t="s">
        <v>208</v>
      </c>
      <c r="C27" s="152">
        <v>14.3</v>
      </c>
      <c r="D27" s="115"/>
      <c r="E27" s="115"/>
    </row>
    <row r="28" spans="1:5" ht="16.5" customHeight="1">
      <c r="A28" s="149" t="s">
        <v>209</v>
      </c>
      <c r="B28" s="153" t="s">
        <v>210</v>
      </c>
      <c r="C28" s="152">
        <v>150</v>
      </c>
      <c r="D28" s="115"/>
      <c r="E28" s="115"/>
    </row>
    <row r="29" spans="1:5" ht="18" customHeight="1">
      <c r="A29" s="420" t="s">
        <v>124</v>
      </c>
      <c r="B29" s="421" t="s">
        <v>388</v>
      </c>
      <c r="C29" s="422">
        <v>2.1</v>
      </c>
      <c r="D29" s="115">
        <v>2.1</v>
      </c>
      <c r="E29" s="115"/>
    </row>
    <row r="30" spans="1:5" ht="21" customHeight="1">
      <c r="A30" s="420" t="s">
        <v>127</v>
      </c>
      <c r="B30" s="423" t="s">
        <v>211</v>
      </c>
      <c r="C30" s="423">
        <f>C31</f>
        <v>105</v>
      </c>
      <c r="D30" s="115"/>
      <c r="E30" s="115"/>
    </row>
    <row r="31" spans="1:5" ht="17.25" customHeight="1">
      <c r="A31" s="420" t="s">
        <v>130</v>
      </c>
      <c r="B31" s="421" t="s">
        <v>212</v>
      </c>
      <c r="C31" s="422">
        <v>105</v>
      </c>
      <c r="D31" s="115"/>
      <c r="E31" s="115"/>
    </row>
    <row r="32" spans="1:5" ht="18.75" customHeight="1">
      <c r="A32" s="149" t="s">
        <v>132</v>
      </c>
      <c r="B32" s="150" t="s">
        <v>213</v>
      </c>
      <c r="C32" s="156">
        <f>C33+C34+C35</f>
        <v>459</v>
      </c>
      <c r="D32" s="115"/>
      <c r="E32" s="115"/>
    </row>
    <row r="33" spans="1:5" ht="15" customHeight="1">
      <c r="A33" s="149" t="s">
        <v>134</v>
      </c>
      <c r="B33" s="153" t="s">
        <v>214</v>
      </c>
      <c r="C33" s="152">
        <v>194.7</v>
      </c>
      <c r="D33" s="115"/>
      <c r="E33" s="115"/>
    </row>
    <row r="34" spans="1:5" ht="16.5" customHeight="1">
      <c r="A34" s="149" t="s">
        <v>137</v>
      </c>
      <c r="B34" s="153" t="s">
        <v>215</v>
      </c>
      <c r="C34" s="152">
        <v>263</v>
      </c>
      <c r="D34" s="115"/>
      <c r="E34" s="115"/>
    </row>
    <row r="35" spans="1:5" ht="28.5" customHeight="1">
      <c r="A35" s="149" t="s">
        <v>140</v>
      </c>
      <c r="B35" s="158" t="s">
        <v>216</v>
      </c>
      <c r="C35" s="152">
        <v>1.3</v>
      </c>
      <c r="D35" s="115"/>
      <c r="E35" s="115"/>
    </row>
    <row r="36" spans="1:5" ht="21.75" customHeight="1">
      <c r="A36" s="149" t="s">
        <v>217</v>
      </c>
      <c r="B36" s="150" t="s">
        <v>218</v>
      </c>
      <c r="C36" s="156">
        <f>C37</f>
        <v>7.3</v>
      </c>
      <c r="D36" s="115"/>
      <c r="E36" s="115"/>
    </row>
    <row r="37" spans="1:5" ht="18.75" customHeight="1">
      <c r="A37" s="149" t="s">
        <v>145</v>
      </c>
      <c r="B37" s="156" t="s">
        <v>219</v>
      </c>
      <c r="C37" s="157">
        <v>7.3</v>
      </c>
      <c r="D37" s="115"/>
      <c r="E37" s="115"/>
    </row>
    <row r="38" spans="1:5" ht="18" customHeight="1">
      <c r="A38" s="149" t="s">
        <v>148</v>
      </c>
      <c r="B38" s="150" t="s">
        <v>220</v>
      </c>
      <c r="C38" s="156">
        <f>C39</f>
        <v>26</v>
      </c>
      <c r="D38" s="115"/>
      <c r="E38" s="115"/>
    </row>
    <row r="39" spans="1:5" ht="18" customHeight="1">
      <c r="A39" s="149" t="s">
        <v>221</v>
      </c>
      <c r="B39" s="156" t="s">
        <v>222</v>
      </c>
      <c r="C39" s="157">
        <v>26</v>
      </c>
      <c r="D39" s="115"/>
      <c r="E39" s="115"/>
    </row>
    <row r="40" spans="1:5" ht="18.75" customHeight="1">
      <c r="A40" s="149" t="s">
        <v>153</v>
      </c>
      <c r="B40" s="150" t="s">
        <v>223</v>
      </c>
      <c r="C40" s="156">
        <v>0.579</v>
      </c>
      <c r="D40" s="115"/>
      <c r="E40" s="115"/>
    </row>
    <row r="41" spans="1:5" ht="17.25" customHeight="1">
      <c r="A41" s="149" t="s">
        <v>156</v>
      </c>
      <c r="B41" s="156" t="s">
        <v>224</v>
      </c>
      <c r="C41" s="157">
        <v>0.6</v>
      </c>
      <c r="D41" s="115"/>
      <c r="E41" s="115"/>
    </row>
    <row r="42" spans="1:5" ht="17.25" customHeight="1">
      <c r="A42" s="149" t="s">
        <v>159</v>
      </c>
      <c r="B42" s="150" t="s">
        <v>225</v>
      </c>
      <c r="C42" s="156">
        <v>8.8</v>
      </c>
      <c r="D42" s="115"/>
      <c r="E42" s="115"/>
    </row>
    <row r="43" spans="1:5" ht="17.25" customHeight="1">
      <c r="A43" s="149" t="s">
        <v>162</v>
      </c>
      <c r="B43" s="156" t="s">
        <v>226</v>
      </c>
      <c r="C43" s="157">
        <v>8.8</v>
      </c>
      <c r="D43" s="115"/>
      <c r="E43" s="115"/>
    </row>
    <row r="44" spans="1:5" ht="18.75" customHeight="1">
      <c r="A44" s="149" t="s">
        <v>165</v>
      </c>
      <c r="B44" s="159" t="s">
        <v>227</v>
      </c>
      <c r="C44" s="160">
        <f>C14+C19+C22+C30+C32+C36+C38+C40+C42</f>
        <v>2306.7490000000003</v>
      </c>
      <c r="D44" s="115"/>
      <c r="E44" s="115"/>
    </row>
    <row r="45" spans="1:5" ht="17.25" customHeight="1">
      <c r="A45" s="149" t="s">
        <v>168</v>
      </c>
      <c r="B45" s="150" t="s">
        <v>228</v>
      </c>
      <c r="C45" s="161">
        <f>C46+C48+C47</f>
        <v>6241.4</v>
      </c>
      <c r="D45" s="115"/>
      <c r="E45" s="115"/>
    </row>
    <row r="46" spans="1:5" ht="21" customHeight="1">
      <c r="A46" s="420" t="s">
        <v>171</v>
      </c>
      <c r="B46" s="421" t="s">
        <v>133</v>
      </c>
      <c r="C46" s="422">
        <v>6122.4</v>
      </c>
      <c r="D46" s="115"/>
      <c r="E46" s="115"/>
    </row>
    <row r="47" spans="1:5" ht="29.25" customHeight="1">
      <c r="A47" s="165" t="s">
        <v>229</v>
      </c>
      <c r="B47" s="258" t="s">
        <v>230</v>
      </c>
      <c r="C47" s="157">
        <v>118.3</v>
      </c>
      <c r="D47" s="115"/>
      <c r="E47" s="115"/>
    </row>
    <row r="48" spans="1:5" ht="30" customHeight="1">
      <c r="A48" s="149" t="s">
        <v>176</v>
      </c>
      <c r="B48" s="162" t="s">
        <v>231</v>
      </c>
      <c r="C48" s="152">
        <v>0.7</v>
      </c>
      <c r="D48" s="115"/>
      <c r="E48" s="115"/>
    </row>
    <row r="49" spans="1:5" ht="24" customHeight="1">
      <c r="A49" s="149" t="s">
        <v>179</v>
      </c>
      <c r="B49" s="163" t="s">
        <v>232</v>
      </c>
      <c r="C49" s="164">
        <v>1574.9</v>
      </c>
      <c r="D49" s="115"/>
      <c r="E49" s="115"/>
    </row>
    <row r="50" spans="1:5" ht="17.25" customHeight="1">
      <c r="A50" s="165" t="s">
        <v>181</v>
      </c>
      <c r="B50" s="166" t="s">
        <v>142</v>
      </c>
      <c r="C50" s="157">
        <v>1574.9</v>
      </c>
      <c r="D50" s="154"/>
      <c r="E50" s="154"/>
    </row>
    <row r="51" spans="1:5" ht="36" customHeight="1">
      <c r="A51" s="149" t="s">
        <v>183</v>
      </c>
      <c r="B51" s="167" t="s">
        <v>233</v>
      </c>
      <c r="C51" s="161">
        <f>SUM(C52:C59)</f>
        <v>2198</v>
      </c>
      <c r="D51" s="115"/>
      <c r="E51" s="115"/>
    </row>
    <row r="52" spans="1:5" ht="22.5" customHeight="1">
      <c r="A52" s="149" t="s">
        <v>234</v>
      </c>
      <c r="B52" s="153" t="s">
        <v>235</v>
      </c>
      <c r="C52" s="152">
        <v>116</v>
      </c>
      <c r="D52" s="115"/>
      <c r="E52" s="115"/>
    </row>
    <row r="53" spans="1:5" ht="21" customHeight="1">
      <c r="A53" s="149" t="s">
        <v>236</v>
      </c>
      <c r="B53" s="153" t="s">
        <v>237</v>
      </c>
      <c r="C53" s="152">
        <v>204</v>
      </c>
      <c r="D53" s="115"/>
      <c r="E53" s="115"/>
    </row>
    <row r="54" spans="1:5" ht="33" customHeight="1">
      <c r="A54" s="149" t="s">
        <v>238</v>
      </c>
      <c r="B54" s="153" t="s">
        <v>239</v>
      </c>
      <c r="C54" s="152">
        <v>110</v>
      </c>
      <c r="D54" s="115"/>
      <c r="E54" s="115"/>
    </row>
    <row r="55" spans="1:5" ht="18" customHeight="1">
      <c r="A55" s="149" t="s">
        <v>240</v>
      </c>
      <c r="B55" s="153" t="s">
        <v>241</v>
      </c>
      <c r="C55" s="152">
        <v>128</v>
      </c>
      <c r="D55" s="115"/>
      <c r="E55" s="115"/>
    </row>
    <row r="56" spans="1:5" ht="24.75" customHeight="1">
      <c r="A56" s="165" t="s">
        <v>242</v>
      </c>
      <c r="B56" s="156" t="s">
        <v>243</v>
      </c>
      <c r="C56" s="157">
        <v>1290</v>
      </c>
      <c r="D56" s="115"/>
      <c r="E56" s="115"/>
    </row>
    <row r="57" spans="1:5" ht="21" customHeight="1">
      <c r="A57" s="149" t="s">
        <v>244</v>
      </c>
      <c r="B57" s="153" t="s">
        <v>245</v>
      </c>
      <c r="C57" s="152">
        <v>72</v>
      </c>
      <c r="D57" s="115"/>
      <c r="E57" s="115"/>
    </row>
    <row r="58" spans="1:5" ht="19.5" customHeight="1">
      <c r="A58" s="165" t="s">
        <v>246</v>
      </c>
      <c r="B58" s="156" t="s">
        <v>247</v>
      </c>
      <c r="C58" s="157">
        <v>103</v>
      </c>
      <c r="D58" s="154"/>
      <c r="E58" s="154"/>
    </row>
    <row r="59" spans="1:5" ht="20.25" customHeight="1">
      <c r="A59" s="165" t="s">
        <v>248</v>
      </c>
      <c r="B59" s="156" t="s">
        <v>249</v>
      </c>
      <c r="C59" s="157">
        <v>175</v>
      </c>
      <c r="D59" s="154"/>
      <c r="E59" s="154"/>
    </row>
    <row r="60" spans="1:5" ht="21" customHeight="1">
      <c r="A60" s="149" t="s">
        <v>250</v>
      </c>
      <c r="B60" s="168" t="s">
        <v>251</v>
      </c>
      <c r="C60" s="169">
        <f>C51+C49+C45+C44</f>
        <v>12321.048999999999</v>
      </c>
      <c r="D60" s="115">
        <v>2.1</v>
      </c>
      <c r="E60" s="115"/>
    </row>
    <row r="61" spans="1:5" ht="15.75">
      <c r="A61" s="115"/>
      <c r="B61" s="118"/>
      <c r="C61" s="115"/>
      <c r="D61" s="115"/>
      <c r="E61" s="115"/>
    </row>
  </sheetData>
  <sheetProtection/>
  <mergeCells count="1">
    <mergeCell ref="B13:C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91"/>
  <sheetViews>
    <sheetView tabSelected="1" zoomScalePageLayoutView="0" workbookViewId="0" topLeftCell="C6">
      <selection activeCell="K24" sqref="K24"/>
    </sheetView>
  </sheetViews>
  <sheetFormatPr defaultColWidth="17.28125" defaultRowHeight="15" customHeight="1"/>
  <cols>
    <col min="1" max="2" width="9.140625" style="0" hidden="1" customWidth="1"/>
    <col min="3" max="3" width="4.421875" style="0" customWidth="1"/>
    <col min="4" max="4" width="48.8515625" style="0" customWidth="1"/>
    <col min="5" max="5" width="9.421875" style="0" customWidth="1"/>
    <col min="6" max="6" width="10.8515625" style="0" customWidth="1"/>
    <col min="7" max="7" width="10.00390625" style="0" customWidth="1"/>
    <col min="8" max="8" width="9.00390625" style="0" customWidth="1"/>
    <col min="9" max="9" width="9.57421875" style="0" customWidth="1"/>
    <col min="10" max="10" width="9.8515625" style="0" customWidth="1"/>
    <col min="11" max="11" width="8.7109375" style="0" customWidth="1"/>
    <col min="12" max="12" width="9.421875" style="0" customWidth="1"/>
    <col min="13" max="13" width="8.7109375" style="0" customWidth="1"/>
    <col min="14" max="14" width="8.28125" style="0" customWidth="1"/>
    <col min="15" max="15" width="7.57421875" style="0" customWidth="1"/>
    <col min="16" max="17" width="8.28125" style="0" customWidth="1"/>
    <col min="18" max="18" width="8.8515625" style="0" customWidth="1"/>
    <col min="19" max="19" width="7.57421875" style="0" customWidth="1"/>
    <col min="20" max="20" width="5.8515625" style="0" customWidth="1"/>
    <col min="21" max="21" width="8.8515625" style="0" customWidth="1"/>
    <col min="22" max="22" width="7.57421875" style="0" customWidth="1"/>
    <col min="23" max="23" width="7.7109375" style="0" customWidth="1"/>
    <col min="24" max="24" width="6.57421875" style="0" customWidth="1"/>
    <col min="25" max="26" width="8.00390625" style="0" customWidth="1"/>
  </cols>
  <sheetData>
    <row r="1" spans="1:26" ht="15.75" customHeight="1" hidden="1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4"/>
      <c r="Z1" s="4"/>
    </row>
    <row r="2" spans="1:26" ht="15.75" customHeight="1" hidden="1">
      <c r="A2" s="1"/>
      <c r="B2" s="1"/>
      <c r="C2" s="1"/>
      <c r="D2" s="1"/>
      <c r="E2" s="1"/>
      <c r="F2" s="1"/>
      <c r="G2" s="1"/>
      <c r="H2" s="523"/>
      <c r="I2" s="524"/>
      <c r="J2" s="524"/>
      <c r="K2" s="524"/>
      <c r="L2" s="52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4"/>
      <c r="Z2" s="4"/>
    </row>
    <row r="3" spans="1:26" ht="15.75" customHeight="1" hidden="1">
      <c r="A3" s="1"/>
      <c r="B3" s="1"/>
      <c r="C3" s="1"/>
      <c r="D3" s="1"/>
      <c r="E3" s="1"/>
      <c r="F3" s="1"/>
      <c r="G3" s="1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4"/>
      <c r="Z3" s="4"/>
    </row>
    <row r="4" spans="1:26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 t="s">
        <v>0</v>
      </c>
      <c r="S4" s="3"/>
      <c r="T4" s="3"/>
      <c r="U4" s="3"/>
      <c r="V4" s="3"/>
      <c r="W4" s="1"/>
      <c r="X4" s="1"/>
      <c r="Y4" s="4"/>
      <c r="Z4" s="4"/>
    </row>
    <row r="5" spans="1:26" ht="12.75" customHeight="1">
      <c r="A5" s="1"/>
      <c r="B5" s="1"/>
      <c r="C5" s="9" t="s">
        <v>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3" t="s">
        <v>3</v>
      </c>
      <c r="S5" s="7"/>
      <c r="T5" s="7"/>
      <c r="U5" s="7"/>
      <c r="V5" s="7"/>
      <c r="W5" s="7"/>
      <c r="X5" s="7"/>
      <c r="Y5" s="4"/>
      <c r="Z5" s="4"/>
    </row>
    <row r="6" spans="1:26" ht="12.75" customHeight="1">
      <c r="A6" s="1"/>
      <c r="B6" s="1"/>
      <c r="C6" s="1"/>
      <c r="D6" s="1"/>
      <c r="E6" s="525" t="s">
        <v>5</v>
      </c>
      <c r="F6" s="524"/>
      <c r="G6" s="524"/>
      <c r="H6" s="524"/>
      <c r="I6" s="524"/>
      <c r="J6" s="524"/>
      <c r="K6" s="524"/>
      <c r="L6" s="1"/>
      <c r="M6" s="1"/>
      <c r="N6" s="1"/>
      <c r="O6" s="1"/>
      <c r="P6" s="1"/>
      <c r="Q6" s="1"/>
      <c r="R6" s="3" t="s">
        <v>7</v>
      </c>
      <c r="S6" s="3"/>
      <c r="T6" s="3"/>
      <c r="U6" s="3"/>
      <c r="V6" s="3"/>
      <c r="W6" s="1"/>
      <c r="X6" s="1"/>
      <c r="Y6" s="4"/>
      <c r="Z6" s="4"/>
    </row>
    <row r="7" spans="1:26" ht="12.75" customHeight="1">
      <c r="A7" s="1"/>
      <c r="B7" s="1"/>
      <c r="C7" s="1"/>
      <c r="D7" s="1"/>
      <c r="E7" s="5"/>
      <c r="F7" s="5"/>
      <c r="G7" s="5"/>
      <c r="H7" s="5"/>
      <c r="I7" s="5"/>
      <c r="J7" s="5"/>
      <c r="K7" s="5"/>
      <c r="L7" s="1"/>
      <c r="M7" s="1"/>
      <c r="N7" s="1"/>
      <c r="O7" s="1"/>
      <c r="P7" s="1"/>
      <c r="Q7" s="1"/>
      <c r="R7" s="3" t="s">
        <v>8</v>
      </c>
      <c r="S7" s="1"/>
      <c r="T7" s="1"/>
      <c r="U7" s="1"/>
      <c r="V7" s="3"/>
      <c r="W7" s="1"/>
      <c r="X7" s="1"/>
      <c r="Y7" s="4"/>
      <c r="Z7" s="4"/>
    </row>
    <row r="8" spans="1:26" ht="12.75" customHeight="1">
      <c r="A8" s="1"/>
      <c r="B8" s="1"/>
      <c r="C8" s="1"/>
      <c r="D8" s="1"/>
      <c r="E8" s="5"/>
      <c r="F8" s="5"/>
      <c r="G8" s="5"/>
      <c r="H8" s="5"/>
      <c r="I8" s="5"/>
      <c r="J8" s="5"/>
      <c r="K8" s="5"/>
      <c r="L8" s="1"/>
      <c r="M8" s="1"/>
      <c r="N8" s="1"/>
      <c r="O8" s="1"/>
      <c r="P8" s="1"/>
      <c r="Q8" s="1"/>
      <c r="R8" s="170" t="s">
        <v>404</v>
      </c>
      <c r="S8" s="3"/>
      <c r="T8" s="7"/>
      <c r="U8" s="8"/>
      <c r="V8" s="3"/>
      <c r="W8" s="1"/>
      <c r="X8" s="1"/>
      <c r="Y8" s="4"/>
      <c r="Z8" s="4"/>
    </row>
    <row r="9" spans="1:26" ht="12.75" customHeight="1">
      <c r="A9" s="1"/>
      <c r="B9" s="1"/>
      <c r="C9" s="1"/>
      <c r="D9" s="1"/>
      <c r="E9" s="5"/>
      <c r="F9" s="5"/>
      <c r="G9" s="5"/>
      <c r="H9" s="5"/>
      <c r="I9" s="5"/>
      <c r="J9" s="5"/>
      <c r="K9" s="5"/>
      <c r="L9" s="1"/>
      <c r="M9" s="1"/>
      <c r="N9" s="1"/>
      <c r="O9" s="1"/>
      <c r="P9" s="1"/>
      <c r="Q9" s="1"/>
      <c r="R9" s="3" t="s">
        <v>9</v>
      </c>
      <c r="S9" s="3"/>
      <c r="T9" s="7"/>
      <c r="U9" s="8"/>
      <c r="V9" s="3"/>
      <c r="W9" s="1"/>
      <c r="X9" s="1"/>
      <c r="Y9" s="4"/>
      <c r="Z9" s="4"/>
    </row>
    <row r="10" spans="1:26" ht="12.75" customHeight="1">
      <c r="A10" s="1"/>
      <c r="B10" s="1"/>
      <c r="C10" s="1"/>
      <c r="D10" s="1"/>
      <c r="E10" s="5"/>
      <c r="F10" s="5"/>
      <c r="G10" s="5"/>
      <c r="H10" s="5"/>
      <c r="I10" s="5"/>
      <c r="J10" s="5"/>
      <c r="K10" s="5"/>
      <c r="L10" s="1"/>
      <c r="M10" s="1"/>
      <c r="N10" s="1"/>
      <c r="O10" s="1"/>
      <c r="P10" s="1"/>
      <c r="Q10" s="1"/>
      <c r="R10" s="3"/>
      <c r="S10" s="3"/>
      <c r="T10" s="3"/>
      <c r="U10" s="3"/>
      <c r="V10" s="3"/>
      <c r="W10" s="1"/>
      <c r="X10" s="1"/>
      <c r="Y10" s="4"/>
      <c r="Z10" s="4"/>
    </row>
    <row r="11" spans="1:26" ht="12.75" customHeight="1">
      <c r="A11" s="1"/>
      <c r="B11" s="1"/>
      <c r="C11" s="1"/>
      <c r="D11" s="1"/>
      <c r="E11" s="5"/>
      <c r="F11" s="5"/>
      <c r="G11" s="5"/>
      <c r="H11" s="5"/>
      <c r="I11" s="5"/>
      <c r="J11" s="5"/>
      <c r="K11" s="5"/>
      <c r="L11" s="1"/>
      <c r="M11" s="1"/>
      <c r="N11" s="1"/>
      <c r="O11" s="1"/>
      <c r="P11" s="1"/>
      <c r="Q11" s="1"/>
      <c r="R11" s="3"/>
      <c r="S11" s="3"/>
      <c r="T11" s="3"/>
      <c r="U11" s="3"/>
      <c r="V11" s="3"/>
      <c r="W11" s="1"/>
      <c r="X11" s="1"/>
      <c r="Y11" s="4"/>
      <c r="Z11" s="4"/>
    </row>
    <row r="12" spans="1:26" ht="13.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 t="s">
        <v>10</v>
      </c>
      <c r="V12" s="1"/>
      <c r="W12" s="1"/>
      <c r="X12" s="1"/>
      <c r="Y12" s="4"/>
      <c r="Z12" s="4"/>
    </row>
    <row r="13" spans="1:26" ht="12.75" customHeight="1">
      <c r="A13" s="1"/>
      <c r="B13" s="1"/>
      <c r="C13" s="528" t="s">
        <v>14</v>
      </c>
      <c r="D13" s="530" t="s">
        <v>11</v>
      </c>
      <c r="E13" s="520" t="s">
        <v>12</v>
      </c>
      <c r="F13" s="510" t="s">
        <v>13</v>
      </c>
      <c r="G13" s="511"/>
      <c r="H13" s="512"/>
      <c r="I13" s="520" t="s">
        <v>15</v>
      </c>
      <c r="J13" s="510" t="s">
        <v>13</v>
      </c>
      <c r="K13" s="511"/>
      <c r="L13" s="512"/>
      <c r="M13" s="520" t="s">
        <v>16</v>
      </c>
      <c r="N13" s="510" t="s">
        <v>13</v>
      </c>
      <c r="O13" s="511"/>
      <c r="P13" s="512"/>
      <c r="Q13" s="521" t="s">
        <v>17</v>
      </c>
      <c r="R13" s="510" t="s">
        <v>13</v>
      </c>
      <c r="S13" s="511"/>
      <c r="T13" s="511"/>
      <c r="U13" s="517" t="s">
        <v>325</v>
      </c>
      <c r="V13" s="510" t="s">
        <v>13</v>
      </c>
      <c r="W13" s="511"/>
      <c r="X13" s="512"/>
      <c r="Y13" s="4"/>
      <c r="Z13" s="4"/>
    </row>
    <row r="14" spans="1:26" ht="12.75" customHeight="1">
      <c r="A14" s="1"/>
      <c r="B14" s="1"/>
      <c r="C14" s="529"/>
      <c r="D14" s="531"/>
      <c r="E14" s="518"/>
      <c r="F14" s="513" t="s">
        <v>18</v>
      </c>
      <c r="G14" s="514"/>
      <c r="H14" s="515" t="s">
        <v>19</v>
      </c>
      <c r="I14" s="518"/>
      <c r="J14" s="513" t="s">
        <v>18</v>
      </c>
      <c r="K14" s="514"/>
      <c r="L14" s="515" t="s">
        <v>19</v>
      </c>
      <c r="M14" s="518"/>
      <c r="N14" s="513" t="s">
        <v>18</v>
      </c>
      <c r="O14" s="514"/>
      <c r="P14" s="515" t="s">
        <v>19</v>
      </c>
      <c r="Q14" s="522"/>
      <c r="R14" s="513" t="s">
        <v>18</v>
      </c>
      <c r="S14" s="514"/>
      <c r="T14" s="526" t="s">
        <v>19</v>
      </c>
      <c r="U14" s="518"/>
      <c r="V14" s="513" t="s">
        <v>18</v>
      </c>
      <c r="W14" s="514"/>
      <c r="X14" s="515" t="s">
        <v>19</v>
      </c>
      <c r="Y14" s="4"/>
      <c r="Z14" s="4"/>
    </row>
    <row r="15" spans="1:26" ht="51.75" customHeight="1" thickBot="1">
      <c r="A15" s="1"/>
      <c r="B15" s="1"/>
      <c r="C15" s="529"/>
      <c r="D15" s="531"/>
      <c r="E15" s="519"/>
      <c r="F15" s="383" t="s">
        <v>12</v>
      </c>
      <c r="G15" s="383" t="s">
        <v>20</v>
      </c>
      <c r="H15" s="516"/>
      <c r="I15" s="519"/>
      <c r="J15" s="383" t="s">
        <v>12</v>
      </c>
      <c r="K15" s="383" t="s">
        <v>20</v>
      </c>
      <c r="L15" s="516"/>
      <c r="M15" s="519"/>
      <c r="N15" s="383" t="s">
        <v>12</v>
      </c>
      <c r="O15" s="383" t="s">
        <v>20</v>
      </c>
      <c r="P15" s="516"/>
      <c r="Q15" s="522"/>
      <c r="R15" s="11" t="s">
        <v>12</v>
      </c>
      <c r="S15" s="11" t="s">
        <v>20</v>
      </c>
      <c r="T15" s="527"/>
      <c r="U15" s="519"/>
      <c r="V15" s="383" t="s">
        <v>12</v>
      </c>
      <c r="W15" s="383" t="s">
        <v>20</v>
      </c>
      <c r="X15" s="516"/>
      <c r="Y15" s="4"/>
      <c r="Z15" s="4"/>
    </row>
    <row r="16" spans="1:26" ht="12.75" customHeight="1">
      <c r="A16" s="1"/>
      <c r="B16" s="1"/>
      <c r="C16" s="425">
        <v>1</v>
      </c>
      <c r="D16" s="352" t="s">
        <v>21</v>
      </c>
      <c r="E16" s="27">
        <f>SUM(E17:E17)</f>
        <v>6.1</v>
      </c>
      <c r="F16" s="285">
        <f>SUM(F17:F17)</f>
        <v>2.1</v>
      </c>
      <c r="G16" s="285">
        <f>SUM(G17:G17)</f>
        <v>2.505</v>
      </c>
      <c r="H16" s="25">
        <f>SUM(H17:H17)</f>
        <v>4</v>
      </c>
      <c r="I16" s="394">
        <f>J16+L16</f>
        <v>6</v>
      </c>
      <c r="J16" s="285">
        <f>J17</f>
        <v>2</v>
      </c>
      <c r="K16" s="25">
        <f>K17</f>
        <v>2.505</v>
      </c>
      <c r="L16" s="27">
        <f>L17</f>
        <v>4</v>
      </c>
      <c r="M16" s="64"/>
      <c r="N16" s="285"/>
      <c r="O16" s="25"/>
      <c r="P16" s="47"/>
      <c r="Q16" s="250"/>
      <c r="R16" s="87"/>
      <c r="S16" s="87"/>
      <c r="T16" s="357"/>
      <c r="U16" s="64">
        <f>U17</f>
        <v>0.1</v>
      </c>
      <c r="V16" s="285">
        <f>V17</f>
        <v>0.1</v>
      </c>
      <c r="W16" s="25"/>
      <c r="X16" s="47"/>
      <c r="Y16" s="4"/>
      <c r="Z16" s="4"/>
    </row>
    <row r="17" spans="1:26" ht="12.75" customHeight="1">
      <c r="A17" s="1"/>
      <c r="B17" s="1"/>
      <c r="C17" s="364">
        <v>2</v>
      </c>
      <c r="D17" s="364" t="s">
        <v>22</v>
      </c>
      <c r="E17" s="18">
        <f aca="true" t="shared" si="0" ref="E17:F25">I17+M17+Q17+U17</f>
        <v>6.1</v>
      </c>
      <c r="F17" s="386">
        <f t="shared" si="0"/>
        <v>2.1</v>
      </c>
      <c r="G17" s="386">
        <f>K17+O17+S17+W17</f>
        <v>2.505</v>
      </c>
      <c r="H17" s="16">
        <f>L17+P17+T17+X17</f>
        <v>4</v>
      </c>
      <c r="I17" s="385">
        <f>J17+L17</f>
        <v>6</v>
      </c>
      <c r="J17" s="308">
        <v>2</v>
      </c>
      <c r="K17" s="40">
        <v>2.505</v>
      </c>
      <c r="L17" s="20">
        <v>4</v>
      </c>
      <c r="M17" s="57"/>
      <c r="N17" s="240"/>
      <c r="O17" s="256"/>
      <c r="P17" s="56"/>
      <c r="Q17" s="18"/>
      <c r="R17" s="17"/>
      <c r="S17" s="17"/>
      <c r="T17" s="20"/>
      <c r="U17" s="52">
        <f>V17</f>
        <v>0.1</v>
      </c>
      <c r="V17" s="36">
        <v>0.1</v>
      </c>
      <c r="W17" s="17"/>
      <c r="X17" s="56"/>
      <c r="Y17" s="4"/>
      <c r="Z17" s="4"/>
    </row>
    <row r="18" spans="1:26" s="102" customFormat="1" ht="12.75" customHeight="1">
      <c r="A18" s="1"/>
      <c r="B18" s="1"/>
      <c r="C18" s="364">
        <v>3</v>
      </c>
      <c r="D18" s="365" t="s">
        <v>65</v>
      </c>
      <c r="E18" s="76">
        <f t="shared" si="0"/>
        <v>-43.9</v>
      </c>
      <c r="F18" s="104">
        <f t="shared" si="0"/>
        <v>-43.9</v>
      </c>
      <c r="G18" s="17"/>
      <c r="H18" s="20"/>
      <c r="I18" s="74">
        <f>SUM(I19:I23)</f>
        <v>-46</v>
      </c>
      <c r="J18" s="70">
        <f>SUM(J19:J23)</f>
        <v>-46</v>
      </c>
      <c r="K18" s="42"/>
      <c r="L18" s="103"/>
      <c r="M18" s="74">
        <f>M24</f>
        <v>2.1</v>
      </c>
      <c r="N18" s="70">
        <f>N24</f>
        <v>2.1</v>
      </c>
      <c r="O18" s="42"/>
      <c r="P18" s="105"/>
      <c r="Q18" s="18"/>
      <c r="R18" s="17"/>
      <c r="S18" s="17"/>
      <c r="T18" s="20"/>
      <c r="U18" s="52"/>
      <c r="V18" s="17"/>
      <c r="W18" s="17"/>
      <c r="X18" s="56"/>
      <c r="Y18" s="28"/>
      <c r="Z18" s="28"/>
    </row>
    <row r="19" spans="1:26" s="102" customFormat="1" ht="12.75" customHeight="1">
      <c r="A19" s="1"/>
      <c r="B19" s="1"/>
      <c r="C19" s="364">
        <v>4</v>
      </c>
      <c r="D19" s="366" t="s">
        <v>378</v>
      </c>
      <c r="E19" s="18">
        <f t="shared" si="0"/>
        <v>-42.75</v>
      </c>
      <c r="F19" s="16">
        <f t="shared" si="0"/>
        <v>-42.75</v>
      </c>
      <c r="G19" s="17"/>
      <c r="H19" s="20"/>
      <c r="I19" s="112">
        <f>J19</f>
        <v>-42.75</v>
      </c>
      <c r="J19" s="36">
        <v>-42.75</v>
      </c>
      <c r="K19" s="395"/>
      <c r="L19" s="103"/>
      <c r="M19" s="112"/>
      <c r="N19" s="89"/>
      <c r="O19" s="395"/>
      <c r="P19" s="56"/>
      <c r="Q19" s="18"/>
      <c r="R19" s="17"/>
      <c r="S19" s="17"/>
      <c r="T19" s="20"/>
      <c r="U19" s="52"/>
      <c r="V19" s="17"/>
      <c r="W19" s="17"/>
      <c r="X19" s="56"/>
      <c r="Y19" s="28"/>
      <c r="Z19" s="28"/>
    </row>
    <row r="20" spans="1:26" s="108" customFormat="1" ht="12.75" customHeight="1">
      <c r="A20" s="1"/>
      <c r="B20" s="1"/>
      <c r="C20" s="364">
        <v>5</v>
      </c>
      <c r="D20" s="367" t="s">
        <v>383</v>
      </c>
      <c r="E20" s="18">
        <f t="shared" si="0"/>
        <v>30</v>
      </c>
      <c r="F20" s="16">
        <f t="shared" si="0"/>
        <v>30</v>
      </c>
      <c r="G20" s="17"/>
      <c r="H20" s="20"/>
      <c r="I20" s="112">
        <f>J20</f>
        <v>30</v>
      </c>
      <c r="J20" s="41">
        <v>30</v>
      </c>
      <c r="K20" s="113"/>
      <c r="L20" s="103"/>
      <c r="M20" s="112"/>
      <c r="N20" s="18"/>
      <c r="O20" s="19"/>
      <c r="P20" s="56"/>
      <c r="Q20" s="18"/>
      <c r="R20" s="17"/>
      <c r="S20" s="17"/>
      <c r="T20" s="20"/>
      <c r="U20" s="52"/>
      <c r="V20" s="17"/>
      <c r="W20" s="17"/>
      <c r="X20" s="56"/>
      <c r="Y20" s="28"/>
      <c r="Z20" s="28"/>
    </row>
    <row r="21" spans="1:26" s="304" customFormat="1" ht="12.75" customHeight="1">
      <c r="A21" s="1"/>
      <c r="B21" s="1"/>
      <c r="C21" s="364">
        <v>6</v>
      </c>
      <c r="D21" s="367" t="s">
        <v>375</v>
      </c>
      <c r="E21" s="18">
        <f t="shared" si="0"/>
        <v>-40</v>
      </c>
      <c r="F21" s="16">
        <f t="shared" si="0"/>
        <v>-40</v>
      </c>
      <c r="G21" s="17"/>
      <c r="H21" s="20"/>
      <c r="I21" s="110">
        <f>J21+L21</f>
        <v>-40</v>
      </c>
      <c r="J21" s="41">
        <v>-40</v>
      </c>
      <c r="K21" s="256"/>
      <c r="L21" s="103"/>
      <c r="M21" s="112"/>
      <c r="N21" s="39"/>
      <c r="O21" s="19"/>
      <c r="P21" s="56"/>
      <c r="Q21" s="18"/>
      <c r="R21" s="17"/>
      <c r="S21" s="17"/>
      <c r="T21" s="20"/>
      <c r="U21" s="52"/>
      <c r="V21" s="17"/>
      <c r="W21" s="17"/>
      <c r="X21" s="56"/>
      <c r="Y21" s="28"/>
      <c r="Z21" s="28"/>
    </row>
    <row r="22" spans="1:26" s="356" customFormat="1" ht="12.75" customHeight="1">
      <c r="A22" s="1"/>
      <c r="B22" s="1"/>
      <c r="C22" s="364">
        <v>7</v>
      </c>
      <c r="D22" s="367" t="s">
        <v>379</v>
      </c>
      <c r="E22" s="18">
        <f>I22+M22+Q22+U22</f>
        <v>5.15</v>
      </c>
      <c r="F22" s="16">
        <f t="shared" si="0"/>
        <v>5.15</v>
      </c>
      <c r="G22" s="17"/>
      <c r="H22" s="20"/>
      <c r="I22" s="110">
        <f>J22+L22</f>
        <v>5.15</v>
      </c>
      <c r="J22" s="387">
        <v>5.15</v>
      </c>
      <c r="K22" s="42"/>
      <c r="L22" s="103"/>
      <c r="M22" s="252"/>
      <c r="N22" s="41"/>
      <c r="O22" s="113"/>
      <c r="P22" s="56"/>
      <c r="Q22" s="18"/>
      <c r="R22" s="17"/>
      <c r="S22" s="17"/>
      <c r="T22" s="20"/>
      <c r="U22" s="52"/>
      <c r="V22" s="17"/>
      <c r="W22" s="17"/>
      <c r="X22" s="56"/>
      <c r="Y22" s="28"/>
      <c r="Z22" s="28"/>
    </row>
    <row r="23" spans="1:26" s="356" customFormat="1" ht="12.75" customHeight="1">
      <c r="A23" s="1"/>
      <c r="B23" s="1"/>
      <c r="C23" s="364">
        <v>8</v>
      </c>
      <c r="D23" s="367" t="s">
        <v>384</v>
      </c>
      <c r="E23" s="18">
        <f>I23+M23+Q23+U23</f>
        <v>1.6</v>
      </c>
      <c r="F23" s="16">
        <f t="shared" si="0"/>
        <v>1.6</v>
      </c>
      <c r="G23" s="17"/>
      <c r="H23" s="20"/>
      <c r="I23" s="110">
        <f>J23+L23</f>
        <v>1.6</v>
      </c>
      <c r="J23" s="41">
        <v>1.6</v>
      </c>
      <c r="K23" s="388"/>
      <c r="L23" s="103"/>
      <c r="M23" s="252"/>
      <c r="N23" s="41"/>
      <c r="O23" s="113"/>
      <c r="P23" s="56"/>
      <c r="Q23" s="18"/>
      <c r="R23" s="17"/>
      <c r="S23" s="17"/>
      <c r="T23" s="20"/>
      <c r="U23" s="52"/>
      <c r="V23" s="17"/>
      <c r="W23" s="17"/>
      <c r="X23" s="56"/>
      <c r="Y23" s="28"/>
      <c r="Z23" s="28"/>
    </row>
    <row r="24" spans="1:26" s="424" customFormat="1" ht="26.25" customHeight="1">
      <c r="A24" s="1"/>
      <c r="B24" s="1"/>
      <c r="C24" s="364">
        <v>9</v>
      </c>
      <c r="D24" s="367" t="s">
        <v>388</v>
      </c>
      <c r="E24" s="18">
        <f>I24+M24+Q24+U24</f>
        <v>2.1</v>
      </c>
      <c r="F24" s="16">
        <f t="shared" si="0"/>
        <v>2.1</v>
      </c>
      <c r="G24" s="17"/>
      <c r="H24" s="20"/>
      <c r="I24" s="110"/>
      <c r="J24" s="41"/>
      <c r="K24" s="388"/>
      <c r="L24" s="103"/>
      <c r="M24" s="252">
        <v>2.1</v>
      </c>
      <c r="N24" s="41">
        <v>2.1</v>
      </c>
      <c r="O24" s="113"/>
      <c r="P24" s="56"/>
      <c r="Q24" s="18"/>
      <c r="R24" s="17"/>
      <c r="S24" s="17"/>
      <c r="T24" s="20"/>
      <c r="U24" s="52"/>
      <c r="V24" s="17"/>
      <c r="W24" s="17"/>
      <c r="X24" s="56"/>
      <c r="Y24" s="28"/>
      <c r="Z24" s="28"/>
    </row>
    <row r="25" spans="1:26" ht="12.75" customHeight="1">
      <c r="A25" s="1"/>
      <c r="B25" s="1"/>
      <c r="C25" s="426">
        <v>10</v>
      </c>
      <c r="D25" s="98" t="s">
        <v>23</v>
      </c>
      <c r="E25" s="76">
        <f t="shared" si="0"/>
        <v>40</v>
      </c>
      <c r="F25" s="13">
        <f aca="true" t="shared" si="1" ref="F25:F32">J25+N25+R25+V25</f>
        <v>40</v>
      </c>
      <c r="G25" s="13"/>
      <c r="H25" s="15"/>
      <c r="I25" s="67">
        <f>J25+L25</f>
        <v>40</v>
      </c>
      <c r="J25" s="26">
        <f>J26</f>
        <v>40</v>
      </c>
      <c r="K25" s="13"/>
      <c r="L25" s="15"/>
      <c r="M25" s="55"/>
      <c r="N25" s="43"/>
      <c r="O25" s="18"/>
      <c r="P25" s="53"/>
      <c r="Q25" s="18"/>
      <c r="R25" s="17"/>
      <c r="S25" s="17"/>
      <c r="T25" s="20"/>
      <c r="U25" s="52"/>
      <c r="V25" s="17"/>
      <c r="W25" s="17"/>
      <c r="X25" s="56"/>
      <c r="Y25" s="4"/>
      <c r="Z25" s="4"/>
    </row>
    <row r="26" spans="1:26" s="304" customFormat="1" ht="13.5" customHeight="1">
      <c r="A26" s="1"/>
      <c r="B26" s="1"/>
      <c r="C26" s="426">
        <v>11</v>
      </c>
      <c r="D26" s="368" t="s">
        <v>373</v>
      </c>
      <c r="E26" s="268">
        <f aca="true" t="shared" si="2" ref="E26:E45">I26+M26+Q26+U26</f>
        <v>40</v>
      </c>
      <c r="F26" s="17">
        <f t="shared" si="1"/>
        <v>40</v>
      </c>
      <c r="G26" s="17"/>
      <c r="H26" s="20"/>
      <c r="I26" s="110">
        <f aca="true" t="shared" si="3" ref="I26:I32">J26+L26</f>
        <v>40</v>
      </c>
      <c r="J26" s="39">
        <v>40</v>
      </c>
      <c r="K26" s="18"/>
      <c r="L26" s="103"/>
      <c r="M26" s="52"/>
      <c r="N26" s="18"/>
      <c r="O26" s="18"/>
      <c r="P26" s="58"/>
      <c r="Q26" s="18"/>
      <c r="R26" s="18"/>
      <c r="S26" s="18"/>
      <c r="T26" s="103"/>
      <c r="U26" s="52"/>
      <c r="V26" s="18"/>
      <c r="W26" s="18"/>
      <c r="X26" s="105"/>
      <c r="Y26" s="28"/>
      <c r="Z26" s="28"/>
    </row>
    <row r="27" spans="1:26" s="304" customFormat="1" ht="13.5" customHeight="1">
      <c r="A27" s="1"/>
      <c r="B27" s="1"/>
      <c r="C27" s="426">
        <v>12</v>
      </c>
      <c r="D27" s="369" t="s">
        <v>369</v>
      </c>
      <c r="E27" s="76">
        <f t="shared" si="2"/>
        <v>6.868</v>
      </c>
      <c r="F27" s="75">
        <f t="shared" si="1"/>
        <v>6.868</v>
      </c>
      <c r="G27" s="75"/>
      <c r="H27" s="326"/>
      <c r="I27" s="384">
        <f>I28</f>
        <v>6.868</v>
      </c>
      <c r="J27" s="70">
        <f>J28</f>
        <v>6.868</v>
      </c>
      <c r="K27" s="18"/>
      <c r="L27" s="103"/>
      <c r="M27" s="52"/>
      <c r="N27" s="18"/>
      <c r="O27" s="18"/>
      <c r="P27" s="58"/>
      <c r="Q27" s="18"/>
      <c r="R27" s="18"/>
      <c r="S27" s="18"/>
      <c r="T27" s="103"/>
      <c r="U27" s="52"/>
      <c r="V27" s="18"/>
      <c r="W27" s="18"/>
      <c r="X27" s="105"/>
      <c r="Y27" s="28"/>
      <c r="Z27" s="28"/>
    </row>
    <row r="28" spans="1:26" s="304" customFormat="1" ht="13.5" customHeight="1">
      <c r="A28" s="1"/>
      <c r="B28" s="1"/>
      <c r="C28" s="426">
        <v>13</v>
      </c>
      <c r="D28" s="370" t="s">
        <v>377</v>
      </c>
      <c r="E28" s="268">
        <f t="shared" si="2"/>
        <v>6.868</v>
      </c>
      <c r="F28" s="17">
        <f t="shared" si="1"/>
        <v>6.868</v>
      </c>
      <c r="G28" s="17"/>
      <c r="H28" s="20"/>
      <c r="I28" s="385">
        <f t="shared" si="3"/>
        <v>6.868</v>
      </c>
      <c r="J28" s="41">
        <v>6.868</v>
      </c>
      <c r="K28" s="18"/>
      <c r="L28" s="103"/>
      <c r="M28" s="52"/>
      <c r="N28" s="18"/>
      <c r="O28" s="18"/>
      <c r="P28" s="58"/>
      <c r="Q28" s="18"/>
      <c r="R28" s="18"/>
      <c r="S28" s="18"/>
      <c r="T28" s="103"/>
      <c r="U28" s="52"/>
      <c r="V28" s="18"/>
      <c r="W28" s="18"/>
      <c r="X28" s="105"/>
      <c r="Y28" s="28"/>
      <c r="Z28" s="28"/>
    </row>
    <row r="29" spans="1:26" s="304" customFormat="1" ht="13.5" customHeight="1">
      <c r="A29" s="1"/>
      <c r="B29" s="1"/>
      <c r="C29" s="426">
        <v>14</v>
      </c>
      <c r="D29" s="371" t="s">
        <v>364</v>
      </c>
      <c r="E29" s="76">
        <f t="shared" si="2"/>
        <v>-40</v>
      </c>
      <c r="F29" s="75">
        <f t="shared" si="1"/>
        <v>-40</v>
      </c>
      <c r="G29" s="75"/>
      <c r="H29" s="326"/>
      <c r="I29" s="384">
        <f t="shared" si="3"/>
        <v>-40</v>
      </c>
      <c r="J29" s="70">
        <f>J30</f>
        <v>-40</v>
      </c>
      <c r="K29" s="18"/>
      <c r="L29" s="103"/>
      <c r="M29" s="52"/>
      <c r="N29" s="18"/>
      <c r="O29" s="18"/>
      <c r="P29" s="58"/>
      <c r="Q29" s="18"/>
      <c r="R29" s="18"/>
      <c r="S29" s="18"/>
      <c r="T29" s="103"/>
      <c r="U29" s="52"/>
      <c r="V29" s="18"/>
      <c r="W29" s="18"/>
      <c r="X29" s="105"/>
      <c r="Y29" s="28"/>
      <c r="Z29" s="28"/>
    </row>
    <row r="30" spans="1:26" s="304" customFormat="1" ht="13.5" customHeight="1">
      <c r="A30" s="1"/>
      <c r="B30" s="1"/>
      <c r="C30" s="426">
        <v>15</v>
      </c>
      <c r="D30" s="368" t="s">
        <v>374</v>
      </c>
      <c r="E30" s="268">
        <f t="shared" si="2"/>
        <v>-40</v>
      </c>
      <c r="F30" s="17">
        <f t="shared" si="1"/>
        <v>-40</v>
      </c>
      <c r="G30" s="17"/>
      <c r="H30" s="20"/>
      <c r="I30" s="385">
        <f t="shared" si="3"/>
        <v>-40</v>
      </c>
      <c r="J30" s="41">
        <v>-40</v>
      </c>
      <c r="K30" s="18"/>
      <c r="L30" s="103"/>
      <c r="M30" s="52"/>
      <c r="N30" s="18"/>
      <c r="O30" s="18"/>
      <c r="P30" s="58"/>
      <c r="Q30" s="18"/>
      <c r="R30" s="18"/>
      <c r="S30" s="18"/>
      <c r="T30" s="103"/>
      <c r="U30" s="52"/>
      <c r="V30" s="18"/>
      <c r="W30" s="18"/>
      <c r="X30" s="105"/>
      <c r="Y30" s="28"/>
      <c r="Z30" s="28"/>
    </row>
    <row r="31" spans="1:26" s="304" customFormat="1" ht="13.5" customHeight="1">
      <c r="A31" s="1"/>
      <c r="B31" s="1"/>
      <c r="C31" s="426">
        <v>16</v>
      </c>
      <c r="D31" s="372" t="s">
        <v>366</v>
      </c>
      <c r="E31" s="76">
        <f t="shared" si="2"/>
        <v>10</v>
      </c>
      <c r="F31" s="75">
        <f t="shared" si="1"/>
        <v>10</v>
      </c>
      <c r="G31" s="75"/>
      <c r="H31" s="326"/>
      <c r="I31" s="384">
        <f>I32</f>
        <v>10</v>
      </c>
      <c r="J31" s="70">
        <f>J32</f>
        <v>10</v>
      </c>
      <c r="K31" s="18"/>
      <c r="L31" s="103"/>
      <c r="M31" s="52"/>
      <c r="N31" s="18"/>
      <c r="O31" s="18"/>
      <c r="P31" s="58"/>
      <c r="Q31" s="18"/>
      <c r="R31" s="18"/>
      <c r="S31" s="18"/>
      <c r="T31" s="103"/>
      <c r="U31" s="52"/>
      <c r="V31" s="18"/>
      <c r="W31" s="18"/>
      <c r="X31" s="105"/>
      <c r="Y31" s="28"/>
      <c r="Z31" s="28"/>
    </row>
    <row r="32" spans="1:26" s="304" customFormat="1" ht="13.5" customHeight="1">
      <c r="A32" s="1"/>
      <c r="B32" s="1"/>
      <c r="C32" s="426">
        <v>17</v>
      </c>
      <c r="D32" s="373" t="s">
        <v>376</v>
      </c>
      <c r="E32" s="268">
        <f t="shared" si="2"/>
        <v>10</v>
      </c>
      <c r="F32" s="17">
        <f t="shared" si="1"/>
        <v>10</v>
      </c>
      <c r="G32" s="17"/>
      <c r="H32" s="20"/>
      <c r="I32" s="110">
        <f t="shared" si="3"/>
        <v>10</v>
      </c>
      <c r="J32" s="89">
        <v>10</v>
      </c>
      <c r="K32" s="18"/>
      <c r="L32" s="103"/>
      <c r="M32" s="52"/>
      <c r="N32" s="18"/>
      <c r="O32" s="18"/>
      <c r="P32" s="58"/>
      <c r="Q32" s="18"/>
      <c r="R32" s="18"/>
      <c r="S32" s="18"/>
      <c r="T32" s="103"/>
      <c r="U32" s="52"/>
      <c r="V32" s="18"/>
      <c r="W32" s="18"/>
      <c r="X32" s="105"/>
      <c r="Y32" s="28"/>
      <c r="Z32" s="28"/>
    </row>
    <row r="33" spans="1:26" s="232" customFormat="1" ht="14.25" customHeight="1">
      <c r="A33" s="1"/>
      <c r="B33" s="1"/>
      <c r="C33" s="426">
        <v>18</v>
      </c>
      <c r="D33" s="374" t="s">
        <v>327</v>
      </c>
      <c r="E33" s="14">
        <f t="shared" si="2"/>
        <v>-1.7</v>
      </c>
      <c r="F33" s="13">
        <f aca="true" t="shared" si="4" ref="F33:F45">J33+N33+R33+V33</f>
        <v>-1.7</v>
      </c>
      <c r="G33" s="13"/>
      <c r="H33" s="15"/>
      <c r="I33" s="46"/>
      <c r="J33" s="13"/>
      <c r="K33" s="13"/>
      <c r="L33" s="15"/>
      <c r="M33" s="54"/>
      <c r="N33" s="13"/>
      <c r="O33" s="13">
        <v>1.133</v>
      </c>
      <c r="P33" s="56"/>
      <c r="Q33" s="14"/>
      <c r="R33" s="17"/>
      <c r="S33" s="17"/>
      <c r="T33" s="20"/>
      <c r="U33" s="54">
        <f>V33+X33</f>
        <v>-1.7</v>
      </c>
      <c r="V33" s="13">
        <v>-1.7</v>
      </c>
      <c r="W33" s="13">
        <v>-1.133</v>
      </c>
      <c r="X33" s="53"/>
      <c r="Y33" s="28"/>
      <c r="Z33" s="28"/>
    </row>
    <row r="34" spans="1:26" ht="12.75" customHeight="1">
      <c r="A34" s="1"/>
      <c r="B34" s="1"/>
      <c r="C34" s="426">
        <v>19</v>
      </c>
      <c r="D34" s="98" t="s">
        <v>32</v>
      </c>
      <c r="E34" s="14"/>
      <c r="F34" s="13"/>
      <c r="G34" s="13">
        <f aca="true" t="shared" si="5" ref="G34:H43">K34+O34+S34+W34</f>
        <v>-0.96</v>
      </c>
      <c r="H34" s="15"/>
      <c r="I34" s="54"/>
      <c r="J34" s="13"/>
      <c r="K34" s="13">
        <v>-0.98</v>
      </c>
      <c r="L34" s="15"/>
      <c r="M34" s="54"/>
      <c r="N34" s="13"/>
      <c r="O34" s="13">
        <v>0.02</v>
      </c>
      <c r="P34" s="56"/>
      <c r="Q34" s="14"/>
      <c r="R34" s="17"/>
      <c r="S34" s="17"/>
      <c r="T34" s="20"/>
      <c r="U34" s="54"/>
      <c r="V34" s="13"/>
      <c r="W34" s="13"/>
      <c r="X34" s="53"/>
      <c r="Y34" s="4"/>
      <c r="Z34" s="4"/>
    </row>
    <row r="35" spans="1:26" ht="12.75" customHeight="1">
      <c r="A35" s="1"/>
      <c r="B35" s="1"/>
      <c r="C35" s="426">
        <v>20</v>
      </c>
      <c r="D35" s="98" t="s">
        <v>33</v>
      </c>
      <c r="E35" s="14"/>
      <c r="F35" s="13"/>
      <c r="G35" s="13">
        <f t="shared" si="5"/>
        <v>-1.381</v>
      </c>
      <c r="H35" s="15"/>
      <c r="I35" s="54"/>
      <c r="J35" s="13"/>
      <c r="K35" s="13">
        <v>-0.71</v>
      </c>
      <c r="L35" s="15"/>
      <c r="M35" s="54"/>
      <c r="N35" s="13"/>
      <c r="O35" s="13">
        <v>-0.671</v>
      </c>
      <c r="P35" s="56"/>
      <c r="Q35" s="14"/>
      <c r="R35" s="13"/>
      <c r="S35" s="17"/>
      <c r="T35" s="20"/>
      <c r="U35" s="54"/>
      <c r="V35" s="13"/>
      <c r="W35" s="13"/>
      <c r="X35" s="53"/>
      <c r="Y35" s="4"/>
      <c r="Z35" s="4"/>
    </row>
    <row r="36" spans="1:26" ht="12.75" customHeight="1">
      <c r="A36" s="1"/>
      <c r="B36" s="1"/>
      <c r="C36" s="426">
        <v>21</v>
      </c>
      <c r="D36" s="98" t="s">
        <v>35</v>
      </c>
      <c r="E36" s="14"/>
      <c r="F36" s="13"/>
      <c r="G36" s="13">
        <f t="shared" si="5"/>
        <v>-0.83</v>
      </c>
      <c r="H36" s="15"/>
      <c r="I36" s="54"/>
      <c r="J36" s="13"/>
      <c r="K36" s="13">
        <v>-0.83</v>
      </c>
      <c r="L36" s="15"/>
      <c r="M36" s="54"/>
      <c r="N36" s="13"/>
      <c r="O36" s="13"/>
      <c r="P36" s="56"/>
      <c r="Q36" s="14"/>
      <c r="R36" s="17"/>
      <c r="S36" s="17"/>
      <c r="T36" s="20"/>
      <c r="U36" s="54"/>
      <c r="V36" s="13"/>
      <c r="W36" s="13"/>
      <c r="X36" s="53"/>
      <c r="Y36" s="4"/>
      <c r="Z36" s="4"/>
    </row>
    <row r="37" spans="1:26" ht="12.75" customHeight="1">
      <c r="A37" s="1"/>
      <c r="B37" s="1"/>
      <c r="C37" s="426">
        <v>22</v>
      </c>
      <c r="D37" s="98" t="s">
        <v>36</v>
      </c>
      <c r="E37" s="14"/>
      <c r="F37" s="13"/>
      <c r="G37" s="13">
        <f t="shared" si="5"/>
        <v>-0.025</v>
      </c>
      <c r="H37" s="15"/>
      <c r="I37" s="54"/>
      <c r="J37" s="13"/>
      <c r="K37" s="13"/>
      <c r="L37" s="15"/>
      <c r="M37" s="54"/>
      <c r="N37" s="13"/>
      <c r="O37" s="13">
        <v>-0.025</v>
      </c>
      <c r="P37" s="56"/>
      <c r="Q37" s="14"/>
      <c r="R37" s="17"/>
      <c r="S37" s="17"/>
      <c r="T37" s="20"/>
      <c r="U37" s="54"/>
      <c r="V37" s="13"/>
      <c r="W37" s="13"/>
      <c r="X37" s="53"/>
      <c r="Y37" s="4"/>
      <c r="Z37" s="4"/>
    </row>
    <row r="38" spans="1:26" ht="12.75" customHeight="1">
      <c r="A38" s="1"/>
      <c r="B38" s="1"/>
      <c r="C38" s="426">
        <v>23</v>
      </c>
      <c r="D38" s="375" t="s">
        <v>37</v>
      </c>
      <c r="E38" s="14"/>
      <c r="F38" s="13"/>
      <c r="G38" s="13">
        <f t="shared" si="5"/>
        <v>-0.44</v>
      </c>
      <c r="H38" s="15"/>
      <c r="I38" s="54"/>
      <c r="J38" s="13"/>
      <c r="K38" s="13"/>
      <c r="L38" s="15"/>
      <c r="M38" s="54"/>
      <c r="N38" s="13"/>
      <c r="O38" s="13">
        <v>-0.44</v>
      </c>
      <c r="P38" s="56"/>
      <c r="Q38" s="14"/>
      <c r="R38" s="17"/>
      <c r="S38" s="17"/>
      <c r="T38" s="20"/>
      <c r="U38" s="54"/>
      <c r="V38" s="13"/>
      <c r="W38" s="13"/>
      <c r="X38" s="53"/>
      <c r="Y38" s="4"/>
      <c r="Z38" s="4"/>
    </row>
    <row r="39" spans="1:26" ht="12.75" customHeight="1">
      <c r="A39" s="1"/>
      <c r="B39" s="1"/>
      <c r="C39" s="426">
        <v>24</v>
      </c>
      <c r="D39" s="98" t="s">
        <v>38</v>
      </c>
      <c r="E39" s="14"/>
      <c r="F39" s="13"/>
      <c r="G39" s="13">
        <f t="shared" si="5"/>
        <v>-10.976</v>
      </c>
      <c r="H39" s="15"/>
      <c r="I39" s="54"/>
      <c r="J39" s="13"/>
      <c r="K39" s="13">
        <v>-10.976</v>
      </c>
      <c r="L39" s="15"/>
      <c r="M39" s="54"/>
      <c r="N39" s="13"/>
      <c r="O39" s="13"/>
      <c r="P39" s="56"/>
      <c r="Q39" s="14"/>
      <c r="R39" s="13"/>
      <c r="S39" s="13"/>
      <c r="T39" s="20"/>
      <c r="U39" s="54"/>
      <c r="V39" s="13"/>
      <c r="W39" s="13"/>
      <c r="X39" s="53"/>
      <c r="Y39" s="4"/>
      <c r="Z39" s="4"/>
    </row>
    <row r="40" spans="1:26" s="304" customFormat="1" ht="12.75" customHeight="1">
      <c r="A40" s="1"/>
      <c r="B40" s="1"/>
      <c r="C40" s="426">
        <v>25</v>
      </c>
      <c r="D40" s="365" t="s">
        <v>363</v>
      </c>
      <c r="E40" s="14">
        <f t="shared" si="2"/>
        <v>0.4</v>
      </c>
      <c r="F40" s="13">
        <f t="shared" si="4"/>
        <v>0.4</v>
      </c>
      <c r="G40" s="13"/>
      <c r="H40" s="15"/>
      <c r="I40" s="69">
        <f aca="true" t="shared" si="6" ref="I40:I45">J40+L40</f>
        <v>0.4</v>
      </c>
      <c r="J40" s="13">
        <v>0.4</v>
      </c>
      <c r="K40" s="13"/>
      <c r="L40" s="15"/>
      <c r="M40" s="54"/>
      <c r="N40" s="30"/>
      <c r="O40" s="30"/>
      <c r="P40" s="49"/>
      <c r="Q40" s="14"/>
      <c r="R40" s="13"/>
      <c r="S40" s="13"/>
      <c r="T40" s="20"/>
      <c r="U40" s="60"/>
      <c r="V40" s="30"/>
      <c r="W40" s="30"/>
      <c r="X40" s="61"/>
      <c r="Y40" s="28"/>
      <c r="Z40" s="28"/>
    </row>
    <row r="41" spans="1:26" ht="12.75" customHeight="1">
      <c r="A41" s="1"/>
      <c r="B41" s="1"/>
      <c r="C41" s="426">
        <v>26</v>
      </c>
      <c r="D41" s="98" t="s">
        <v>39</v>
      </c>
      <c r="E41" s="14">
        <f t="shared" si="2"/>
        <v>11.45</v>
      </c>
      <c r="F41" s="13">
        <f t="shared" si="4"/>
        <v>11.45</v>
      </c>
      <c r="G41" s="13">
        <f t="shared" si="5"/>
        <v>3.9520000000000004</v>
      </c>
      <c r="H41" s="15"/>
      <c r="I41" s="69">
        <f t="shared" si="6"/>
        <v>11.45</v>
      </c>
      <c r="J41" s="13">
        <v>11.45</v>
      </c>
      <c r="K41" s="13">
        <v>3.982</v>
      </c>
      <c r="L41" s="15"/>
      <c r="M41" s="54"/>
      <c r="N41" s="30"/>
      <c r="O41" s="30">
        <v>-0.03</v>
      </c>
      <c r="P41" s="49"/>
      <c r="Q41" s="14"/>
      <c r="R41" s="17"/>
      <c r="S41" s="17"/>
      <c r="T41" s="20"/>
      <c r="U41" s="60"/>
      <c r="V41" s="30"/>
      <c r="W41" s="30"/>
      <c r="X41" s="61"/>
      <c r="Y41" s="4"/>
      <c r="Z41" s="4"/>
    </row>
    <row r="42" spans="1:26" ht="15" customHeight="1">
      <c r="A42" s="1"/>
      <c r="B42" s="1"/>
      <c r="C42" s="427">
        <v>27</v>
      </c>
      <c r="D42" s="375" t="s">
        <v>40</v>
      </c>
      <c r="E42" s="14">
        <f t="shared" si="2"/>
        <v>-5.24</v>
      </c>
      <c r="F42" s="13">
        <f t="shared" si="4"/>
        <v>-5.24</v>
      </c>
      <c r="G42" s="13">
        <f t="shared" si="5"/>
        <v>3.688</v>
      </c>
      <c r="H42" s="15"/>
      <c r="I42" s="69">
        <f t="shared" si="6"/>
        <v>-5.24</v>
      </c>
      <c r="J42" s="30">
        <v>-5.24</v>
      </c>
      <c r="K42" s="30">
        <v>0.221</v>
      </c>
      <c r="L42" s="31"/>
      <c r="M42" s="67"/>
      <c r="N42" s="43"/>
      <c r="O42" s="43">
        <v>-0.166</v>
      </c>
      <c r="P42" s="51"/>
      <c r="Q42" s="14"/>
      <c r="R42" s="32"/>
      <c r="S42" s="32"/>
      <c r="T42" s="33"/>
      <c r="U42" s="67"/>
      <c r="V42" s="43"/>
      <c r="W42" s="43">
        <v>3.633</v>
      </c>
      <c r="X42" s="95"/>
      <c r="Y42" s="4"/>
      <c r="Z42" s="4"/>
    </row>
    <row r="43" spans="1:26" s="304" customFormat="1" ht="12.75" customHeight="1">
      <c r="A43" s="1"/>
      <c r="B43" s="1"/>
      <c r="C43" s="427">
        <v>28</v>
      </c>
      <c r="D43" s="376" t="s">
        <v>30</v>
      </c>
      <c r="E43" s="14">
        <f t="shared" si="2"/>
        <v>11.122</v>
      </c>
      <c r="F43" s="13">
        <f t="shared" si="4"/>
        <v>8.722</v>
      </c>
      <c r="G43" s="13">
        <f t="shared" si="5"/>
        <v>5</v>
      </c>
      <c r="H43" s="15">
        <f t="shared" si="5"/>
        <v>2.4</v>
      </c>
      <c r="I43" s="69">
        <f t="shared" si="6"/>
        <v>6.122</v>
      </c>
      <c r="J43" s="38">
        <v>6.122</v>
      </c>
      <c r="K43" s="30"/>
      <c r="L43" s="31"/>
      <c r="M43" s="67"/>
      <c r="N43" s="43"/>
      <c r="O43" s="43"/>
      <c r="P43" s="51"/>
      <c r="Q43" s="14"/>
      <c r="R43" s="32"/>
      <c r="S43" s="32"/>
      <c r="T43" s="33"/>
      <c r="U43" s="46">
        <f>V43+X43</f>
        <v>5</v>
      </c>
      <c r="V43" s="43">
        <v>2.6</v>
      </c>
      <c r="W43" s="43">
        <v>5</v>
      </c>
      <c r="X43" s="95">
        <v>2.4</v>
      </c>
      <c r="Y43" s="28"/>
      <c r="Z43" s="28"/>
    </row>
    <row r="44" spans="1:26" s="304" customFormat="1" ht="12.75" customHeight="1">
      <c r="A44" s="1"/>
      <c r="B44" s="1"/>
      <c r="C44" s="427">
        <v>29</v>
      </c>
      <c r="D44" s="376" t="s">
        <v>29</v>
      </c>
      <c r="E44" s="14">
        <f t="shared" si="2"/>
        <v>16</v>
      </c>
      <c r="F44" s="13">
        <f t="shared" si="4"/>
        <v>16</v>
      </c>
      <c r="G44" s="13"/>
      <c r="H44" s="15"/>
      <c r="I44" s="69">
        <f t="shared" si="6"/>
        <v>16</v>
      </c>
      <c r="J44" s="38">
        <v>16</v>
      </c>
      <c r="K44" s="30"/>
      <c r="L44" s="31"/>
      <c r="M44" s="67"/>
      <c r="N44" s="43"/>
      <c r="O44" s="43"/>
      <c r="P44" s="51"/>
      <c r="Q44" s="14"/>
      <c r="R44" s="32"/>
      <c r="S44" s="32"/>
      <c r="T44" s="33"/>
      <c r="U44" s="67"/>
      <c r="V44" s="43"/>
      <c r="W44" s="43"/>
      <c r="X44" s="95"/>
      <c r="Y44" s="28"/>
      <c r="Z44" s="28"/>
    </row>
    <row r="45" spans="1:26" s="304" customFormat="1" ht="12.75" customHeight="1">
      <c r="A45" s="1"/>
      <c r="B45" s="1"/>
      <c r="C45" s="427">
        <v>30</v>
      </c>
      <c r="D45" s="376" t="s">
        <v>54</v>
      </c>
      <c r="E45" s="14">
        <f t="shared" si="2"/>
        <v>3.1</v>
      </c>
      <c r="F45" s="13">
        <f t="shared" si="4"/>
        <v>3.1</v>
      </c>
      <c r="G45" s="13"/>
      <c r="H45" s="15"/>
      <c r="I45" s="69">
        <f t="shared" si="6"/>
        <v>3.1</v>
      </c>
      <c r="J45" s="38">
        <v>3.1</v>
      </c>
      <c r="K45" s="30"/>
      <c r="L45" s="31"/>
      <c r="M45" s="67"/>
      <c r="N45" s="43"/>
      <c r="O45" s="43"/>
      <c r="P45" s="51"/>
      <c r="Q45" s="14"/>
      <c r="R45" s="32"/>
      <c r="S45" s="32"/>
      <c r="T45" s="33"/>
      <c r="U45" s="67"/>
      <c r="V45" s="43"/>
      <c r="W45" s="43"/>
      <c r="X45" s="95"/>
      <c r="Y45" s="28"/>
      <c r="Z45" s="28"/>
    </row>
    <row r="46" spans="1:26" ht="13.5" customHeight="1">
      <c r="A46" s="1"/>
      <c r="B46" s="1"/>
      <c r="C46" s="426">
        <v>31</v>
      </c>
      <c r="D46" s="365" t="s">
        <v>390</v>
      </c>
      <c r="E46" s="14">
        <f aca="true" t="shared" si="7" ref="E46:G49">+I46+M46+Q46+U46</f>
        <v>13.7</v>
      </c>
      <c r="F46" s="13">
        <f t="shared" si="7"/>
        <v>13.7</v>
      </c>
      <c r="G46" s="13"/>
      <c r="H46" s="15"/>
      <c r="I46" s="67">
        <f aca="true" t="shared" si="8" ref="I46:I62">J46+L46</f>
        <v>6</v>
      </c>
      <c r="J46" s="14">
        <v>6</v>
      </c>
      <c r="K46" s="29"/>
      <c r="L46" s="20"/>
      <c r="M46" s="378"/>
      <c r="N46" s="26"/>
      <c r="O46" s="26"/>
      <c r="P46" s="274"/>
      <c r="Q46" s="14"/>
      <c r="R46" s="13"/>
      <c r="S46" s="13"/>
      <c r="T46" s="15"/>
      <c r="U46" s="46">
        <f>V46+X46</f>
        <v>7.7</v>
      </c>
      <c r="V46" s="26">
        <v>7.7</v>
      </c>
      <c r="W46" s="26"/>
      <c r="X46" s="47"/>
      <c r="Y46" s="4"/>
      <c r="Z46" s="4"/>
    </row>
    <row r="47" spans="1:26" s="263" customFormat="1" ht="13.5" customHeight="1">
      <c r="A47" s="1"/>
      <c r="B47" s="1"/>
      <c r="C47" s="426">
        <v>32</v>
      </c>
      <c r="D47" s="365" t="s">
        <v>391</v>
      </c>
      <c r="E47" s="14"/>
      <c r="F47" s="13"/>
      <c r="G47" s="13">
        <f>+K47+O47+S47+W47</f>
        <v>-2</v>
      </c>
      <c r="H47" s="15"/>
      <c r="I47" s="67"/>
      <c r="J47" s="14"/>
      <c r="K47" s="29">
        <v>-2</v>
      </c>
      <c r="L47" s="20"/>
      <c r="M47" s="60"/>
      <c r="N47" s="13"/>
      <c r="O47" s="13"/>
      <c r="P47" s="56"/>
      <c r="Q47" s="14"/>
      <c r="R47" s="13"/>
      <c r="S47" s="13"/>
      <c r="T47" s="15"/>
      <c r="U47" s="54"/>
      <c r="V47" s="13"/>
      <c r="W47" s="13"/>
      <c r="X47" s="53"/>
      <c r="Y47" s="28"/>
      <c r="Z47" s="28"/>
    </row>
    <row r="48" spans="1:26" ht="13.5" customHeight="1">
      <c r="A48" s="1"/>
      <c r="B48" s="1"/>
      <c r="C48" s="426">
        <v>33</v>
      </c>
      <c r="D48" s="365" t="s">
        <v>333</v>
      </c>
      <c r="E48" s="14">
        <f t="shared" si="7"/>
        <v>3</v>
      </c>
      <c r="F48" s="13">
        <f t="shared" si="7"/>
        <v>2.185</v>
      </c>
      <c r="G48" s="13">
        <f t="shared" si="7"/>
        <v>-6</v>
      </c>
      <c r="H48" s="15">
        <f aca="true" t="shared" si="9" ref="H48:H56">L48+P48+T48+X48</f>
        <v>0.815</v>
      </c>
      <c r="I48" s="67"/>
      <c r="J48" s="14">
        <v>-0.815</v>
      </c>
      <c r="K48" s="29">
        <v>-6</v>
      </c>
      <c r="L48" s="326">
        <v>0.815</v>
      </c>
      <c r="M48" s="60"/>
      <c r="N48" s="13"/>
      <c r="O48" s="13"/>
      <c r="P48" s="56"/>
      <c r="Q48" s="14"/>
      <c r="R48" s="13"/>
      <c r="S48" s="13"/>
      <c r="T48" s="15"/>
      <c r="U48" s="54">
        <f>V48+X48</f>
        <v>3</v>
      </c>
      <c r="V48" s="13">
        <v>3</v>
      </c>
      <c r="W48" s="13"/>
      <c r="X48" s="53"/>
      <c r="Y48" s="4"/>
      <c r="Z48" s="4"/>
    </row>
    <row r="49" spans="1:26" ht="12.75" customHeight="1">
      <c r="A49" s="1"/>
      <c r="B49" s="1"/>
      <c r="C49" s="426">
        <v>34</v>
      </c>
      <c r="D49" s="98" t="s">
        <v>329</v>
      </c>
      <c r="E49" s="14">
        <f t="shared" si="7"/>
        <v>5.6</v>
      </c>
      <c r="F49" s="13">
        <f t="shared" si="7"/>
        <v>5.6</v>
      </c>
      <c r="G49" s="13"/>
      <c r="H49" s="15"/>
      <c r="I49" s="67">
        <f t="shared" si="8"/>
        <v>5.6</v>
      </c>
      <c r="J49" s="14">
        <v>5.6</v>
      </c>
      <c r="K49" s="13"/>
      <c r="L49" s="20"/>
      <c r="M49" s="60"/>
      <c r="N49" s="13"/>
      <c r="O49" s="13"/>
      <c r="P49" s="56"/>
      <c r="Q49" s="14"/>
      <c r="R49" s="13"/>
      <c r="S49" s="13"/>
      <c r="T49" s="15"/>
      <c r="U49" s="54"/>
      <c r="V49" s="13"/>
      <c r="W49" s="13"/>
      <c r="X49" s="53"/>
      <c r="Y49" s="4"/>
      <c r="Z49" s="4"/>
    </row>
    <row r="50" spans="1:26" s="263" customFormat="1" ht="12.75" customHeight="1">
      <c r="A50" s="1"/>
      <c r="B50" s="1"/>
      <c r="C50" s="426">
        <v>35</v>
      </c>
      <c r="D50" s="365" t="s">
        <v>392</v>
      </c>
      <c r="E50" s="14">
        <f>+I50+M50+Q50+U50</f>
        <v>1</v>
      </c>
      <c r="F50" s="13">
        <f>+J50+N50+R50+V50</f>
        <v>1</v>
      </c>
      <c r="G50" s="13"/>
      <c r="H50" s="15"/>
      <c r="I50" s="67"/>
      <c r="J50" s="14"/>
      <c r="K50" s="13"/>
      <c r="L50" s="20"/>
      <c r="M50" s="60"/>
      <c r="N50" s="13"/>
      <c r="O50" s="13"/>
      <c r="P50" s="56"/>
      <c r="Q50" s="14"/>
      <c r="R50" s="13"/>
      <c r="S50" s="13"/>
      <c r="T50" s="15"/>
      <c r="U50" s="54">
        <f aca="true" t="shared" si="10" ref="U50:U61">V50+X50</f>
        <v>1</v>
      </c>
      <c r="V50" s="13">
        <v>1</v>
      </c>
      <c r="W50" s="13"/>
      <c r="X50" s="53"/>
      <c r="Y50" s="28"/>
      <c r="Z50" s="28"/>
    </row>
    <row r="51" spans="1:26" ht="12.75" customHeight="1">
      <c r="A51" s="1"/>
      <c r="B51" s="1"/>
      <c r="C51" s="426">
        <v>36</v>
      </c>
      <c r="D51" s="365" t="s">
        <v>393</v>
      </c>
      <c r="E51" s="14"/>
      <c r="F51" s="13">
        <f>J51+N51+R51+V51</f>
        <v>-2.27</v>
      </c>
      <c r="G51" s="13">
        <f>K51+O51+S51+W51</f>
        <v>-3.5</v>
      </c>
      <c r="H51" s="15">
        <f t="shared" si="9"/>
        <v>2.27</v>
      </c>
      <c r="I51" s="67"/>
      <c r="J51" s="14">
        <v>-2.27</v>
      </c>
      <c r="K51" s="13">
        <v>-3.5</v>
      </c>
      <c r="L51" s="326">
        <v>2.27</v>
      </c>
      <c r="M51" s="60"/>
      <c r="N51" s="13"/>
      <c r="O51" s="13"/>
      <c r="P51" s="56"/>
      <c r="Q51" s="14"/>
      <c r="R51" s="13"/>
      <c r="S51" s="13"/>
      <c r="T51" s="15"/>
      <c r="U51" s="54"/>
      <c r="V51" s="13"/>
      <c r="W51" s="13"/>
      <c r="X51" s="53"/>
      <c r="Y51" s="4"/>
      <c r="Z51" s="4"/>
    </row>
    <row r="52" spans="1:26" ht="12.75" customHeight="1">
      <c r="A52" s="1"/>
      <c r="B52" s="1"/>
      <c r="C52" s="426">
        <v>37</v>
      </c>
      <c r="D52" s="98" t="s">
        <v>43</v>
      </c>
      <c r="E52" s="14">
        <f aca="true" t="shared" si="11" ref="E52:E57">+I52+M52+Q52+U52</f>
        <v>5.6</v>
      </c>
      <c r="F52" s="13">
        <f aca="true" t="shared" si="12" ref="F52:F57">+J52+N52+R52+V52</f>
        <v>5.6</v>
      </c>
      <c r="G52" s="13">
        <f>+K52+O52+S52+W52</f>
        <v>-2.5</v>
      </c>
      <c r="H52" s="15"/>
      <c r="I52" s="67"/>
      <c r="J52" s="44"/>
      <c r="K52" s="13">
        <v>-2.5</v>
      </c>
      <c r="L52" s="15"/>
      <c r="M52" s="60"/>
      <c r="N52" s="13"/>
      <c r="O52" s="13"/>
      <c r="P52" s="53"/>
      <c r="Q52" s="14"/>
      <c r="R52" s="13"/>
      <c r="S52" s="13"/>
      <c r="T52" s="15"/>
      <c r="U52" s="54">
        <f t="shared" si="10"/>
        <v>5.6</v>
      </c>
      <c r="V52" s="13">
        <v>5.6</v>
      </c>
      <c r="W52" s="13"/>
      <c r="X52" s="53"/>
      <c r="Y52" s="4"/>
      <c r="Z52" s="4"/>
    </row>
    <row r="53" spans="1:26" s="263" customFormat="1" ht="12.75" customHeight="1">
      <c r="A53" s="1"/>
      <c r="B53" s="1"/>
      <c r="C53" s="426">
        <v>38</v>
      </c>
      <c r="D53" s="365" t="s">
        <v>334</v>
      </c>
      <c r="E53" s="14">
        <f t="shared" si="11"/>
        <v>3</v>
      </c>
      <c r="F53" s="13">
        <f t="shared" si="12"/>
        <v>3</v>
      </c>
      <c r="G53" s="13">
        <f>+K53+O53+S53+W53</f>
        <v>-5</v>
      </c>
      <c r="H53" s="15"/>
      <c r="I53" s="67"/>
      <c r="J53" s="44"/>
      <c r="K53" s="13"/>
      <c r="L53" s="15"/>
      <c r="M53" s="60"/>
      <c r="N53" s="13"/>
      <c r="O53" s="13"/>
      <c r="P53" s="53"/>
      <c r="Q53" s="14"/>
      <c r="R53" s="13"/>
      <c r="S53" s="13">
        <v>-5</v>
      </c>
      <c r="T53" s="15"/>
      <c r="U53" s="54">
        <f t="shared" si="10"/>
        <v>3</v>
      </c>
      <c r="V53" s="13">
        <v>3</v>
      </c>
      <c r="W53" s="13"/>
      <c r="X53" s="53"/>
      <c r="Y53" s="28"/>
      <c r="Z53" s="28"/>
    </row>
    <row r="54" spans="1:26" ht="12.75" customHeight="1">
      <c r="A54" s="1"/>
      <c r="B54" s="1"/>
      <c r="C54" s="426">
        <v>39</v>
      </c>
      <c r="D54" s="98" t="s">
        <v>44</v>
      </c>
      <c r="E54" s="14">
        <f t="shared" si="11"/>
        <v>2.4</v>
      </c>
      <c r="F54" s="13">
        <f t="shared" si="12"/>
        <v>2.4</v>
      </c>
      <c r="G54" s="13"/>
      <c r="H54" s="15">
        <f t="shared" si="9"/>
        <v>0</v>
      </c>
      <c r="I54" s="67">
        <f t="shared" si="8"/>
        <v>0.9</v>
      </c>
      <c r="J54" s="14">
        <v>0.9</v>
      </c>
      <c r="K54" s="13"/>
      <c r="L54" s="326">
        <v>0</v>
      </c>
      <c r="M54" s="60"/>
      <c r="N54" s="13"/>
      <c r="O54" s="13"/>
      <c r="P54" s="56"/>
      <c r="Q54" s="14"/>
      <c r="R54" s="13"/>
      <c r="S54" s="13"/>
      <c r="T54" s="15"/>
      <c r="U54" s="54">
        <f t="shared" si="10"/>
        <v>1.5</v>
      </c>
      <c r="V54" s="13">
        <v>1.5</v>
      </c>
      <c r="W54" s="13"/>
      <c r="X54" s="53"/>
      <c r="Y54" s="4"/>
      <c r="Z54" s="4"/>
    </row>
    <row r="55" spans="1:26" ht="12.75" customHeight="1">
      <c r="A55" s="1"/>
      <c r="B55" s="1"/>
      <c r="C55" s="426">
        <v>40</v>
      </c>
      <c r="D55" s="365" t="s">
        <v>52</v>
      </c>
      <c r="E55" s="14">
        <f t="shared" si="11"/>
        <v>1.1</v>
      </c>
      <c r="F55" s="13">
        <f t="shared" si="12"/>
        <v>1.1</v>
      </c>
      <c r="G55" s="13"/>
      <c r="H55" s="15"/>
      <c r="I55" s="67"/>
      <c r="J55" s="14"/>
      <c r="K55" s="13"/>
      <c r="L55" s="20"/>
      <c r="M55" s="60"/>
      <c r="N55" s="13"/>
      <c r="O55" s="13"/>
      <c r="P55" s="56"/>
      <c r="Q55" s="14"/>
      <c r="R55" s="13"/>
      <c r="S55" s="13"/>
      <c r="T55" s="15"/>
      <c r="U55" s="54">
        <f t="shared" si="10"/>
        <v>1.1</v>
      </c>
      <c r="V55" s="13">
        <v>1.1</v>
      </c>
      <c r="W55" s="13"/>
      <c r="X55" s="53"/>
      <c r="Y55" s="4"/>
      <c r="Z55" s="4"/>
    </row>
    <row r="56" spans="1:26" ht="12.75" customHeight="1">
      <c r="A56" s="1"/>
      <c r="B56" s="1"/>
      <c r="C56" s="426">
        <v>41</v>
      </c>
      <c r="D56" s="98" t="s">
        <v>47</v>
      </c>
      <c r="E56" s="14">
        <f t="shared" si="11"/>
        <v>8.7</v>
      </c>
      <c r="F56" s="13">
        <f t="shared" si="12"/>
        <v>7.999999999999999</v>
      </c>
      <c r="G56" s="13">
        <f>+K56+O56+S56+W56</f>
        <v>-8.32</v>
      </c>
      <c r="H56" s="15">
        <f t="shared" si="9"/>
        <v>0.7</v>
      </c>
      <c r="I56" s="67"/>
      <c r="J56" s="44">
        <v>-0.7</v>
      </c>
      <c r="K56" s="13"/>
      <c r="L56" s="15">
        <v>0.7</v>
      </c>
      <c r="M56" s="60"/>
      <c r="N56" s="13"/>
      <c r="O56" s="13"/>
      <c r="P56" s="56"/>
      <c r="Q56" s="14"/>
      <c r="R56" s="13"/>
      <c r="S56" s="13">
        <v>-8.32</v>
      </c>
      <c r="T56" s="15"/>
      <c r="U56" s="54">
        <f t="shared" si="10"/>
        <v>8.7</v>
      </c>
      <c r="V56" s="13">
        <v>8.7</v>
      </c>
      <c r="W56" s="13"/>
      <c r="X56" s="53"/>
      <c r="Y56" s="4"/>
      <c r="Z56" s="4"/>
    </row>
    <row r="57" spans="1:26" ht="12.75" customHeight="1">
      <c r="A57" s="1"/>
      <c r="B57" s="1"/>
      <c r="C57" s="426">
        <v>42</v>
      </c>
      <c r="D57" s="98" t="s">
        <v>48</v>
      </c>
      <c r="E57" s="14">
        <f t="shared" si="11"/>
        <v>21</v>
      </c>
      <c r="F57" s="13">
        <f t="shared" si="12"/>
        <v>21</v>
      </c>
      <c r="G57" s="13"/>
      <c r="H57" s="15"/>
      <c r="I57" s="67">
        <f t="shared" si="8"/>
        <v>18</v>
      </c>
      <c r="J57" s="44">
        <v>18</v>
      </c>
      <c r="K57" s="13"/>
      <c r="L57" s="15"/>
      <c r="M57" s="60"/>
      <c r="N57" s="13"/>
      <c r="O57" s="13"/>
      <c r="P57" s="56"/>
      <c r="Q57" s="14"/>
      <c r="R57" s="13"/>
      <c r="S57" s="13"/>
      <c r="T57" s="15"/>
      <c r="U57" s="54">
        <f t="shared" si="10"/>
        <v>3</v>
      </c>
      <c r="V57" s="13">
        <v>3</v>
      </c>
      <c r="W57" s="13"/>
      <c r="X57" s="53"/>
      <c r="Y57" s="4"/>
      <c r="Z57" s="4"/>
    </row>
    <row r="58" spans="1:26" s="263" customFormat="1" ht="12.75" customHeight="1">
      <c r="A58" s="1"/>
      <c r="B58" s="1"/>
      <c r="C58" s="426">
        <v>43</v>
      </c>
      <c r="D58" s="365" t="s">
        <v>339</v>
      </c>
      <c r="E58" s="14">
        <f>+I58+M58+Q58+U58</f>
        <v>2</v>
      </c>
      <c r="F58" s="13">
        <f>+J58+N58+R58+V58</f>
        <v>2</v>
      </c>
      <c r="G58" s="13">
        <f>+K58+O58+S58+W58</f>
        <v>0.916</v>
      </c>
      <c r="H58" s="15"/>
      <c r="I58" s="67"/>
      <c r="J58" s="44"/>
      <c r="K58" s="13"/>
      <c r="L58" s="15"/>
      <c r="M58" s="60"/>
      <c r="N58" s="13"/>
      <c r="O58" s="13"/>
      <c r="P58" s="56"/>
      <c r="Q58" s="14"/>
      <c r="R58" s="13"/>
      <c r="S58" s="13"/>
      <c r="T58" s="15"/>
      <c r="U58" s="54">
        <f t="shared" si="10"/>
        <v>2</v>
      </c>
      <c r="V58" s="13">
        <v>2</v>
      </c>
      <c r="W58" s="13">
        <v>0.916</v>
      </c>
      <c r="X58" s="53"/>
      <c r="Y58" s="28"/>
      <c r="Z58" s="28"/>
    </row>
    <row r="59" spans="1:26" ht="12.75" customHeight="1">
      <c r="A59" s="1"/>
      <c r="B59" s="1"/>
      <c r="C59" s="426">
        <v>44</v>
      </c>
      <c r="D59" s="98" t="s">
        <v>394</v>
      </c>
      <c r="E59" s="14">
        <f>I59+M59+Q59+U59</f>
        <v>5.4</v>
      </c>
      <c r="F59" s="13">
        <f>J59+N59+R59+V59</f>
        <v>5.4</v>
      </c>
      <c r="G59" s="13"/>
      <c r="H59" s="15"/>
      <c r="I59" s="67">
        <f t="shared" si="8"/>
        <v>2.4</v>
      </c>
      <c r="J59" s="14">
        <v>2.4</v>
      </c>
      <c r="K59" s="13"/>
      <c r="L59" s="15"/>
      <c r="M59" s="60"/>
      <c r="N59" s="13"/>
      <c r="O59" s="13"/>
      <c r="P59" s="56"/>
      <c r="Q59" s="14"/>
      <c r="R59" s="13"/>
      <c r="S59" s="13"/>
      <c r="T59" s="15"/>
      <c r="U59" s="54">
        <f t="shared" si="10"/>
        <v>3</v>
      </c>
      <c r="V59" s="13">
        <v>3</v>
      </c>
      <c r="W59" s="13"/>
      <c r="X59" s="53"/>
      <c r="Y59" s="4"/>
      <c r="Z59" s="4"/>
    </row>
    <row r="60" spans="1:26" ht="12.75" customHeight="1">
      <c r="A60" s="1"/>
      <c r="B60" s="1"/>
      <c r="C60" s="426">
        <v>45</v>
      </c>
      <c r="D60" s="98" t="s">
        <v>401</v>
      </c>
      <c r="E60" s="14">
        <f>+I60+M60+Q60+U60</f>
        <v>5</v>
      </c>
      <c r="F60" s="13">
        <f>+J60+N60+R60+V60</f>
        <v>5</v>
      </c>
      <c r="G60" s="13"/>
      <c r="H60" s="15"/>
      <c r="I60" s="67">
        <f t="shared" si="8"/>
        <v>5</v>
      </c>
      <c r="J60" s="14">
        <v>5</v>
      </c>
      <c r="K60" s="13"/>
      <c r="L60" s="15"/>
      <c r="M60" s="60"/>
      <c r="N60" s="13"/>
      <c r="O60" s="13"/>
      <c r="P60" s="56"/>
      <c r="Q60" s="14"/>
      <c r="R60" s="34"/>
      <c r="S60" s="13"/>
      <c r="T60" s="15"/>
      <c r="U60" s="54"/>
      <c r="V60" s="13"/>
      <c r="W60" s="13"/>
      <c r="X60" s="53"/>
      <c r="Y60" s="4"/>
      <c r="Z60" s="4"/>
    </row>
    <row r="61" spans="1:26" ht="12.75" customHeight="1">
      <c r="A61" s="1"/>
      <c r="B61" s="1"/>
      <c r="C61" s="426">
        <v>46</v>
      </c>
      <c r="D61" s="98" t="s">
        <v>50</v>
      </c>
      <c r="E61" s="14">
        <f>I61+M61+Q61+U61</f>
        <v>6</v>
      </c>
      <c r="F61" s="13">
        <f>J61+N61+R61+V61</f>
        <v>6</v>
      </c>
      <c r="G61" s="13">
        <f>K61+O61+S61+W61</f>
        <v>-2</v>
      </c>
      <c r="H61" s="15"/>
      <c r="I61" s="67">
        <f t="shared" si="8"/>
        <v>3</v>
      </c>
      <c r="J61" s="14">
        <v>3</v>
      </c>
      <c r="K61" s="13">
        <v>-2</v>
      </c>
      <c r="L61" s="15"/>
      <c r="M61" s="60"/>
      <c r="N61" s="13"/>
      <c r="O61" s="13"/>
      <c r="P61" s="56"/>
      <c r="Q61" s="14"/>
      <c r="R61" s="13"/>
      <c r="S61" s="13"/>
      <c r="T61" s="15"/>
      <c r="U61" s="54">
        <f t="shared" si="10"/>
        <v>3</v>
      </c>
      <c r="V61" s="13">
        <v>3</v>
      </c>
      <c r="W61" s="13"/>
      <c r="X61" s="53"/>
      <c r="Y61" s="4"/>
      <c r="Z61" s="4"/>
    </row>
    <row r="62" spans="1:26" ht="12.75" customHeight="1">
      <c r="A62" s="1"/>
      <c r="B62" s="1"/>
      <c r="C62" s="427">
        <v>47</v>
      </c>
      <c r="D62" s="375" t="s">
        <v>51</v>
      </c>
      <c r="E62" s="38">
        <f aca="true" t="shared" si="13" ref="E62:G67">+I62+M62+Q62+U62</f>
        <v>23.4</v>
      </c>
      <c r="F62" s="30">
        <f t="shared" si="13"/>
        <v>23.4</v>
      </c>
      <c r="G62" s="30"/>
      <c r="H62" s="31"/>
      <c r="I62" s="67">
        <f t="shared" si="8"/>
        <v>23.4</v>
      </c>
      <c r="J62" s="38">
        <v>23.4</v>
      </c>
      <c r="K62" s="30"/>
      <c r="L62" s="33"/>
      <c r="M62" s="60"/>
      <c r="N62" s="30"/>
      <c r="O62" s="30"/>
      <c r="P62" s="49"/>
      <c r="Q62" s="38"/>
      <c r="R62" s="30"/>
      <c r="S62" s="30"/>
      <c r="T62" s="33"/>
      <c r="U62" s="60"/>
      <c r="V62" s="30"/>
      <c r="W62" s="30"/>
      <c r="X62" s="61"/>
      <c r="Y62" s="4"/>
      <c r="Z62" s="4"/>
    </row>
    <row r="63" spans="1:26" s="263" customFormat="1" ht="12.75" customHeight="1">
      <c r="A63" s="1"/>
      <c r="B63" s="1"/>
      <c r="C63" s="428">
        <v>48</v>
      </c>
      <c r="D63" s="353" t="s">
        <v>336</v>
      </c>
      <c r="E63" s="14">
        <f t="shared" si="13"/>
        <v>2.8</v>
      </c>
      <c r="F63" s="13">
        <f t="shared" si="13"/>
        <v>2.8</v>
      </c>
      <c r="G63" s="13"/>
      <c r="H63" s="15"/>
      <c r="I63" s="67"/>
      <c r="J63" s="267"/>
      <c r="K63" s="43"/>
      <c r="L63" s="63"/>
      <c r="M63" s="67"/>
      <c r="N63" s="43"/>
      <c r="O63" s="43"/>
      <c r="P63" s="51"/>
      <c r="Q63" s="14"/>
      <c r="R63" s="43"/>
      <c r="S63" s="43"/>
      <c r="T63" s="63"/>
      <c r="U63" s="54">
        <f>V63+X63</f>
        <v>2.8</v>
      </c>
      <c r="V63" s="43">
        <v>2.8</v>
      </c>
      <c r="W63" s="43"/>
      <c r="X63" s="95"/>
      <c r="Y63" s="28"/>
      <c r="Z63" s="28"/>
    </row>
    <row r="64" spans="1:26" s="263" customFormat="1" ht="12.75" customHeight="1">
      <c r="A64" s="1"/>
      <c r="B64" s="1"/>
      <c r="C64" s="428">
        <v>49</v>
      </c>
      <c r="D64" s="353" t="s">
        <v>53</v>
      </c>
      <c r="E64" s="14"/>
      <c r="F64" s="13">
        <f t="shared" si="13"/>
        <v>-0.846</v>
      </c>
      <c r="G64" s="13"/>
      <c r="H64" s="15">
        <f>L64+P64+T64+X64</f>
        <v>0.846</v>
      </c>
      <c r="I64" s="67"/>
      <c r="J64" s="267"/>
      <c r="K64" s="43"/>
      <c r="L64" s="63"/>
      <c r="M64" s="67"/>
      <c r="N64" s="43"/>
      <c r="O64" s="43"/>
      <c r="P64" s="51"/>
      <c r="Q64" s="14"/>
      <c r="R64" s="43"/>
      <c r="S64" s="43"/>
      <c r="T64" s="63"/>
      <c r="U64" s="54"/>
      <c r="V64" s="43">
        <v>-0.846</v>
      </c>
      <c r="W64" s="43"/>
      <c r="X64" s="95">
        <v>0.846</v>
      </c>
      <c r="Y64" s="28"/>
      <c r="Z64" s="28"/>
    </row>
    <row r="65" spans="1:26" s="263" customFormat="1" ht="12.75" customHeight="1">
      <c r="A65" s="1"/>
      <c r="B65" s="1"/>
      <c r="C65" s="428">
        <v>50</v>
      </c>
      <c r="D65" s="353" t="s">
        <v>337</v>
      </c>
      <c r="E65" s="14">
        <f t="shared" si="13"/>
        <v>2.3</v>
      </c>
      <c r="F65" s="13">
        <f t="shared" si="13"/>
        <v>2.3</v>
      </c>
      <c r="G65" s="13"/>
      <c r="H65" s="15"/>
      <c r="I65" s="67"/>
      <c r="J65" s="267"/>
      <c r="K65" s="43"/>
      <c r="L65" s="63"/>
      <c r="M65" s="67"/>
      <c r="N65" s="43"/>
      <c r="O65" s="43"/>
      <c r="P65" s="51"/>
      <c r="Q65" s="14"/>
      <c r="R65" s="43"/>
      <c r="S65" s="43"/>
      <c r="T65" s="63"/>
      <c r="U65" s="54">
        <f>V65+X65</f>
        <v>2.3</v>
      </c>
      <c r="V65" s="43">
        <v>2.3</v>
      </c>
      <c r="W65" s="43"/>
      <c r="X65" s="95"/>
      <c r="Y65" s="28"/>
      <c r="Z65" s="28"/>
    </row>
    <row r="66" spans="1:26" ht="15" customHeight="1" thickBot="1">
      <c r="A66" s="1"/>
      <c r="B66" s="1"/>
      <c r="C66" s="429">
        <v>51</v>
      </c>
      <c r="D66" s="354" t="s">
        <v>338</v>
      </c>
      <c r="E66" s="266">
        <f t="shared" si="13"/>
        <v>1.5</v>
      </c>
      <c r="F66" s="35">
        <f t="shared" si="13"/>
        <v>1.5</v>
      </c>
      <c r="G66" s="35"/>
      <c r="H66" s="377"/>
      <c r="I66" s="68"/>
      <c r="J66" s="266"/>
      <c r="K66" s="35"/>
      <c r="L66" s="265"/>
      <c r="M66" s="378"/>
      <c r="N66" s="35"/>
      <c r="O66" s="35"/>
      <c r="P66" s="453"/>
      <c r="Q66" s="266"/>
      <c r="R66" s="35"/>
      <c r="S66" s="35"/>
      <c r="T66" s="377"/>
      <c r="U66" s="382">
        <f>V66+X66</f>
        <v>1.5</v>
      </c>
      <c r="V66" s="233">
        <v>1.5</v>
      </c>
      <c r="W66" s="106"/>
      <c r="X66" s="107"/>
      <c r="Y66" s="4"/>
      <c r="Z66" s="4"/>
    </row>
    <row r="67" spans="1:26" ht="13.5" customHeight="1" thickBot="1">
      <c r="A67" s="1"/>
      <c r="B67" s="1"/>
      <c r="C67" s="430">
        <v>52</v>
      </c>
      <c r="D67" s="379" t="s">
        <v>55</v>
      </c>
      <c r="E67" s="380">
        <f t="shared" si="13"/>
        <v>127.69999999999999</v>
      </c>
      <c r="F67" s="78">
        <f t="shared" si="13"/>
        <v>116.669</v>
      </c>
      <c r="G67" s="78">
        <f t="shared" si="13"/>
        <v>-27.871</v>
      </c>
      <c r="H67" s="381">
        <f>+L67+P67+T67+X67</f>
        <v>11.031</v>
      </c>
      <c r="I67" s="80">
        <f>J67+L67</f>
        <v>73</v>
      </c>
      <c r="J67" s="78">
        <f>J16+J18+J25+J27+J29+J31+SUM(J41:J66)+J40</f>
        <v>65.215</v>
      </c>
      <c r="K67" s="78">
        <f>K16+K34+K35+K36+K39+K41+K42+K47+K48+K51+K52+K61</f>
        <v>-22.788</v>
      </c>
      <c r="L67" s="81">
        <f>L16+L18+L25+L27+L29+L31+SUM(L41:L66)</f>
        <v>7.785</v>
      </c>
      <c r="M67" s="84">
        <f>M18</f>
        <v>2.1</v>
      </c>
      <c r="N67" s="91">
        <f>N18</f>
        <v>2.1</v>
      </c>
      <c r="O67" s="80">
        <f>O34+O35+O37+O38+O41+O42+O33</f>
        <v>-0.17900000000000005</v>
      </c>
      <c r="P67" s="79"/>
      <c r="Q67" s="80"/>
      <c r="R67" s="78"/>
      <c r="S67" s="78">
        <f>S16+S18+S25+S27+S29+S31+SUM(S41:S66)</f>
        <v>-13.32</v>
      </c>
      <c r="T67" s="78"/>
      <c r="U67" s="78">
        <f>U16+U18+U25+U27+U29+U31+SUM(U41:U66)+U33</f>
        <v>52.59999999999999</v>
      </c>
      <c r="V67" s="78">
        <f>V16+V18+V25+V27+V29+V31+SUM(V41:V66)+V33</f>
        <v>49.354</v>
      </c>
      <c r="W67" s="78">
        <f>W16+W18+W25+W27+W29+W31+SUM(W41:W66)+W33</f>
        <v>8.416</v>
      </c>
      <c r="X67" s="79">
        <f>X16+X18+X25+X27+X29+X31+SUM(X41:X66)</f>
        <v>3.246</v>
      </c>
      <c r="Y67" s="4"/>
      <c r="Z67" s="4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4"/>
      <c r="Z68" s="4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4"/>
      <c r="Z69" s="4"/>
    </row>
    <row r="70" spans="1:26" ht="12.75" customHeight="1">
      <c r="A70" s="1"/>
      <c r="B70" s="1"/>
      <c r="C70" s="1"/>
      <c r="D70" s="9" t="s">
        <v>56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4"/>
      <c r="Z70" s="4"/>
    </row>
    <row r="71" spans="1:26" ht="12.75" customHeight="1">
      <c r="A71" s="1"/>
      <c r="B71" s="1"/>
      <c r="C71" s="1"/>
      <c r="D71" s="9" t="s">
        <v>57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4"/>
      <c r="Z71" s="4"/>
    </row>
    <row r="72" spans="1:26" ht="12.75" customHeight="1">
      <c r="A72" s="1"/>
      <c r="B72" s="1"/>
      <c r="C72" s="1"/>
      <c r="D72" s="9" t="s">
        <v>58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4"/>
      <c r="Z72" s="4"/>
    </row>
    <row r="73" spans="1:26" ht="12.75" customHeight="1">
      <c r="A73" s="1"/>
      <c r="B73" s="1"/>
      <c r="C73" s="1"/>
      <c r="D73" s="175" t="s">
        <v>326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4"/>
      <c r="Z73" s="4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4"/>
      <c r="Z74" s="4"/>
    </row>
    <row r="75" spans="1:26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</sheetData>
  <sheetProtection/>
  <mergeCells count="24">
    <mergeCell ref="H2:L2"/>
    <mergeCell ref="E6:K6"/>
    <mergeCell ref="J14:K14"/>
    <mergeCell ref="F13:H13"/>
    <mergeCell ref="T14:T15"/>
    <mergeCell ref="C13:C15"/>
    <mergeCell ref="D13:D15"/>
    <mergeCell ref="E13:E15"/>
    <mergeCell ref="I13:I15"/>
    <mergeCell ref="F14:G14"/>
    <mergeCell ref="H14:H15"/>
    <mergeCell ref="J13:L13"/>
    <mergeCell ref="L14:L15"/>
    <mergeCell ref="M13:M15"/>
    <mergeCell ref="Q13:Q15"/>
    <mergeCell ref="P14:P15"/>
    <mergeCell ref="N13:P13"/>
    <mergeCell ref="N14:O14"/>
    <mergeCell ref="V13:X13"/>
    <mergeCell ref="V14:W14"/>
    <mergeCell ref="X14:X15"/>
    <mergeCell ref="R13:T13"/>
    <mergeCell ref="R14:S14"/>
    <mergeCell ref="U13:U15"/>
  </mergeCells>
  <printOptions/>
  <pageMargins left="0.7086614173228347" right="0" top="0.7480314960629921" bottom="0.15748031496062992" header="0.31496062992125984" footer="0.31496062992125984"/>
  <pageSetup fitToHeight="0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8"/>
  <sheetViews>
    <sheetView zoomScalePageLayoutView="0" workbookViewId="0" topLeftCell="A42">
      <selection activeCell="J65" sqref="J65"/>
    </sheetView>
  </sheetViews>
  <sheetFormatPr defaultColWidth="17.28125" defaultRowHeight="15" customHeight="1"/>
  <cols>
    <col min="1" max="1" width="4.57421875" style="0" customWidth="1"/>
    <col min="2" max="2" width="48.710937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7" width="9.57421875" style="0" customWidth="1"/>
    <col min="8" max="8" width="9.00390625" style="0" customWidth="1"/>
    <col min="9" max="9" width="9.421875" style="0" customWidth="1"/>
    <col min="10" max="10" width="8.421875" style="0" customWidth="1"/>
    <col min="11" max="11" width="8.28125" style="0" customWidth="1"/>
    <col min="12" max="12" width="8.57421875" style="0" customWidth="1"/>
    <col min="13" max="13" width="8.14062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140625" style="0" customWidth="1"/>
    <col min="18" max="18" width="6.00390625" style="0" customWidth="1"/>
    <col min="19" max="19" width="7.7109375" style="0" customWidth="1"/>
    <col min="20" max="20" width="8.00390625" style="0" customWidth="1"/>
    <col min="21" max="21" width="7.421875" style="0" customWidth="1"/>
    <col min="22" max="22" width="6.421875" style="0" customWidth="1"/>
    <col min="23" max="26" width="8.00390625" style="0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">
        <v>0</v>
      </c>
      <c r="S1" s="1"/>
      <c r="T1" s="1"/>
      <c r="U1" s="1"/>
      <c r="V1" s="1"/>
      <c r="W1" s="4"/>
      <c r="X1" s="4"/>
      <c r="Y1" s="4"/>
      <c r="Z1" s="4"/>
    </row>
    <row r="2" spans="1:26" ht="12.75" customHeight="1">
      <c r="A2" s="1"/>
      <c r="B2" s="1"/>
      <c r="C2" s="525" t="s">
        <v>1</v>
      </c>
      <c r="D2" s="524"/>
      <c r="E2" s="524"/>
      <c r="F2" s="524"/>
      <c r="G2" s="524"/>
      <c r="H2" s="524"/>
      <c r="I2" s="524"/>
      <c r="J2" s="524"/>
      <c r="K2" s="1"/>
      <c r="L2" s="1"/>
      <c r="M2" s="1"/>
      <c r="N2" s="1"/>
      <c r="O2" s="1"/>
      <c r="P2" s="3"/>
      <c r="Q2" s="1"/>
      <c r="R2" s="3" t="s">
        <v>321</v>
      </c>
      <c r="S2" s="3" t="s">
        <v>322</v>
      </c>
      <c r="T2" s="7"/>
      <c r="U2" s="8"/>
      <c r="V2" s="8"/>
      <c r="W2" s="4"/>
      <c r="X2" s="4"/>
      <c r="Y2" s="4"/>
      <c r="Z2" s="4"/>
    </row>
    <row r="3" spans="1:26" ht="12.75" customHeight="1">
      <c r="A3" s="1"/>
      <c r="B3" s="10"/>
      <c r="C3" s="525" t="s">
        <v>4</v>
      </c>
      <c r="D3" s="524"/>
      <c r="E3" s="524"/>
      <c r="F3" s="524"/>
      <c r="G3" s="524"/>
      <c r="H3" s="524"/>
      <c r="I3" s="524"/>
      <c r="J3" s="1"/>
      <c r="K3" s="1"/>
      <c r="L3" s="1"/>
      <c r="M3" s="1"/>
      <c r="N3" s="1"/>
      <c r="O3" s="1"/>
      <c r="P3" s="3"/>
      <c r="Q3" s="7"/>
      <c r="R3" s="3" t="s">
        <v>6</v>
      </c>
      <c r="S3" s="1"/>
      <c r="T3" s="1"/>
      <c r="U3" s="1"/>
      <c r="V3" s="1"/>
      <c r="W3" s="4"/>
      <c r="X3" s="4"/>
      <c r="Y3" s="4"/>
      <c r="Z3" s="4"/>
    </row>
    <row r="4" spans="1:26" ht="12.75" customHeight="1">
      <c r="A4" s="1"/>
      <c r="B4" s="10"/>
      <c r="C4" s="5"/>
      <c r="D4" s="5"/>
      <c r="E4" s="5"/>
      <c r="F4" s="5"/>
      <c r="G4" s="5"/>
      <c r="H4" s="5"/>
      <c r="I4" s="5"/>
      <c r="J4" s="1"/>
      <c r="K4" s="1"/>
      <c r="L4" s="1"/>
      <c r="M4" s="1"/>
      <c r="N4" s="1"/>
      <c r="O4" s="1"/>
      <c r="P4" s="3"/>
      <c r="Q4" s="7"/>
      <c r="R4" s="3" t="s">
        <v>8</v>
      </c>
      <c r="S4" s="1"/>
      <c r="T4" s="1"/>
      <c r="U4" s="1"/>
      <c r="V4" s="1"/>
      <c r="W4" s="4"/>
      <c r="X4" s="4"/>
      <c r="Y4" s="4"/>
      <c r="Z4" s="4"/>
    </row>
    <row r="5" spans="1:26" ht="12.75" customHeight="1">
      <c r="A5" s="1"/>
      <c r="B5" s="10"/>
      <c r="C5" s="5"/>
      <c r="D5" s="5"/>
      <c r="E5" s="5"/>
      <c r="F5" s="5"/>
      <c r="G5" s="5"/>
      <c r="H5" s="5"/>
      <c r="I5" s="5"/>
      <c r="J5" s="1"/>
      <c r="K5" s="1"/>
      <c r="L5" s="1"/>
      <c r="M5" s="1"/>
      <c r="N5" s="1"/>
      <c r="O5" s="1"/>
      <c r="P5" s="3"/>
      <c r="Q5" s="7"/>
      <c r="R5" s="170" t="s">
        <v>405</v>
      </c>
      <c r="S5" s="3"/>
      <c r="T5" s="7"/>
      <c r="U5" s="8"/>
      <c r="V5" s="1"/>
      <c r="W5" s="4"/>
      <c r="X5" s="4"/>
      <c r="Y5" s="4"/>
      <c r="Z5" s="4"/>
    </row>
    <row r="6" spans="1:26" ht="12.75" customHeight="1">
      <c r="A6" s="1"/>
      <c r="B6" s="10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  <c r="O6" s="1"/>
      <c r="P6" s="3"/>
      <c r="Q6" s="7"/>
      <c r="R6" s="3" t="s">
        <v>328</v>
      </c>
      <c r="S6" s="3"/>
      <c r="T6" s="7"/>
      <c r="U6" s="8"/>
      <c r="V6" s="1"/>
      <c r="W6" s="4"/>
      <c r="X6" s="4"/>
      <c r="Y6" s="4"/>
      <c r="Z6" s="4"/>
    </row>
    <row r="7" spans="1:26" ht="13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3"/>
      <c r="Q7" s="1"/>
      <c r="R7" s="1"/>
      <c r="S7" s="1"/>
      <c r="T7" s="1" t="s">
        <v>10</v>
      </c>
      <c r="U7" s="1"/>
      <c r="V7" s="1"/>
      <c r="W7" s="4"/>
      <c r="X7" s="4"/>
      <c r="Y7" s="4"/>
      <c r="Z7" s="4"/>
    </row>
    <row r="8" spans="1:26" ht="12.75" customHeight="1">
      <c r="A8" s="532"/>
      <c r="B8" s="535" t="s">
        <v>11</v>
      </c>
      <c r="C8" s="520" t="s">
        <v>12</v>
      </c>
      <c r="D8" s="510" t="s">
        <v>13</v>
      </c>
      <c r="E8" s="511"/>
      <c r="F8" s="512"/>
      <c r="G8" s="521" t="s">
        <v>15</v>
      </c>
      <c r="H8" s="510" t="s">
        <v>13</v>
      </c>
      <c r="I8" s="511"/>
      <c r="J8" s="511"/>
      <c r="K8" s="520" t="s">
        <v>16</v>
      </c>
      <c r="L8" s="510" t="s">
        <v>13</v>
      </c>
      <c r="M8" s="511"/>
      <c r="N8" s="512"/>
      <c r="O8" s="539" t="s">
        <v>17</v>
      </c>
      <c r="P8" s="543" t="s">
        <v>13</v>
      </c>
      <c r="Q8" s="544"/>
      <c r="R8" s="544"/>
      <c r="S8" s="520" t="s">
        <v>325</v>
      </c>
      <c r="T8" s="510" t="s">
        <v>13</v>
      </c>
      <c r="U8" s="511"/>
      <c r="V8" s="512"/>
      <c r="W8" s="4"/>
      <c r="X8" s="4"/>
      <c r="Y8" s="4"/>
      <c r="Z8" s="4"/>
    </row>
    <row r="9" spans="1:26" ht="12.75" customHeight="1">
      <c r="A9" s="533"/>
      <c r="B9" s="536"/>
      <c r="C9" s="518"/>
      <c r="D9" s="513" t="s">
        <v>18</v>
      </c>
      <c r="E9" s="514"/>
      <c r="F9" s="515" t="s">
        <v>19</v>
      </c>
      <c r="G9" s="522"/>
      <c r="H9" s="513" t="s">
        <v>18</v>
      </c>
      <c r="I9" s="514"/>
      <c r="J9" s="526" t="s">
        <v>19</v>
      </c>
      <c r="K9" s="518"/>
      <c r="L9" s="513" t="s">
        <v>18</v>
      </c>
      <c r="M9" s="514"/>
      <c r="N9" s="515" t="s">
        <v>19</v>
      </c>
      <c r="O9" s="522"/>
      <c r="P9" s="513" t="s">
        <v>18</v>
      </c>
      <c r="Q9" s="514"/>
      <c r="R9" s="526" t="s">
        <v>19</v>
      </c>
      <c r="S9" s="518"/>
      <c r="T9" s="513" t="s">
        <v>18</v>
      </c>
      <c r="U9" s="514"/>
      <c r="V9" s="515" t="s">
        <v>19</v>
      </c>
      <c r="W9" s="4"/>
      <c r="X9" s="4"/>
      <c r="Y9" s="4"/>
      <c r="Z9" s="4"/>
    </row>
    <row r="10" spans="1:26" ht="50.25" customHeight="1" thickBot="1">
      <c r="A10" s="533"/>
      <c r="B10" s="537"/>
      <c r="C10" s="538"/>
      <c r="D10" s="11" t="s">
        <v>12</v>
      </c>
      <c r="E10" s="12" t="s">
        <v>20</v>
      </c>
      <c r="F10" s="534"/>
      <c r="G10" s="522"/>
      <c r="H10" s="11" t="s">
        <v>12</v>
      </c>
      <c r="I10" s="12" t="s">
        <v>20</v>
      </c>
      <c r="J10" s="527"/>
      <c r="K10" s="518"/>
      <c r="L10" s="11" t="s">
        <v>12</v>
      </c>
      <c r="M10" s="12" t="s">
        <v>20</v>
      </c>
      <c r="N10" s="541"/>
      <c r="O10" s="540"/>
      <c r="P10" s="11" t="s">
        <v>12</v>
      </c>
      <c r="Q10" s="12" t="s">
        <v>20</v>
      </c>
      <c r="R10" s="542"/>
      <c r="S10" s="518"/>
      <c r="T10" s="11" t="s">
        <v>12</v>
      </c>
      <c r="U10" s="12" t="s">
        <v>20</v>
      </c>
      <c r="V10" s="541"/>
      <c r="W10" s="4"/>
      <c r="X10" s="4"/>
      <c r="Y10" s="4"/>
      <c r="Z10" s="4"/>
    </row>
    <row r="11" spans="1:26" ht="33.75" customHeight="1" thickBot="1">
      <c r="A11" s="494">
        <v>1</v>
      </c>
      <c r="B11" s="454" t="s">
        <v>24</v>
      </c>
      <c r="C11" s="66">
        <f>G11+K11+O11+S11</f>
        <v>-19.046</v>
      </c>
      <c r="D11" s="85">
        <f>H11+L11+P11+T11</f>
        <v>-23.046</v>
      </c>
      <c r="E11" s="85">
        <f>I11+M11+Q11+U11</f>
        <v>9.383</v>
      </c>
      <c r="F11" s="85">
        <f>J11+N11+R11+V11</f>
        <v>4</v>
      </c>
      <c r="G11" s="392">
        <f>G12+SUM(G16:G21)+G14</f>
        <v>-23.836</v>
      </c>
      <c r="H11" s="390">
        <f>H12+SUM(H16:H21)+H14</f>
        <v>-27.836</v>
      </c>
      <c r="I11" s="390">
        <f>I12+SUM(I16:I21)+I14+I22</f>
        <v>6.17</v>
      </c>
      <c r="J11" s="390">
        <f>J12+SUM(J16:J21)+J14</f>
        <v>4</v>
      </c>
      <c r="K11" s="322"/>
      <c r="L11" s="91"/>
      <c r="M11" s="91">
        <f>M16+M17+M19+M21</f>
        <v>-0.405</v>
      </c>
      <c r="N11" s="79"/>
      <c r="O11" s="22"/>
      <c r="P11" s="21"/>
      <c r="Q11" s="21"/>
      <c r="R11" s="23"/>
      <c r="S11" s="84">
        <f>S22+S12</f>
        <v>4.79</v>
      </c>
      <c r="T11" s="91">
        <f>T22+T12</f>
        <v>4.79</v>
      </c>
      <c r="U11" s="311">
        <f>U22</f>
        <v>3.618</v>
      </c>
      <c r="V11" s="79"/>
      <c r="W11" s="4"/>
      <c r="X11" s="4"/>
      <c r="Y11" s="4"/>
      <c r="Z11" s="4"/>
    </row>
    <row r="12" spans="1:26" ht="12.75" customHeight="1">
      <c r="A12" s="495">
        <v>2</v>
      </c>
      <c r="B12" s="455" t="s">
        <v>25</v>
      </c>
      <c r="C12" s="86">
        <f aca="true" t="shared" si="0" ref="C12:C23">G12+K12+O12+S12</f>
        <v>6.1</v>
      </c>
      <c r="D12" s="87">
        <f>SUM(D13)</f>
        <v>2.1</v>
      </c>
      <c r="E12" s="87">
        <f>SUM(E13)</f>
        <v>2.505</v>
      </c>
      <c r="F12" s="357">
        <f>SUM(F13)</f>
        <v>4</v>
      </c>
      <c r="G12" s="393">
        <f>H12+J12</f>
        <v>6</v>
      </c>
      <c r="H12" s="250">
        <f>H13</f>
        <v>2</v>
      </c>
      <c r="I12" s="87">
        <f>I13</f>
        <v>2.505</v>
      </c>
      <c r="J12" s="88">
        <f>J13</f>
        <v>4</v>
      </c>
      <c r="K12" s="64"/>
      <c r="L12" s="285"/>
      <c r="M12" s="25"/>
      <c r="N12" s="65"/>
      <c r="O12" s="27"/>
      <c r="P12" s="26"/>
      <c r="Q12" s="26"/>
      <c r="R12" s="27"/>
      <c r="S12" s="64">
        <f>S13</f>
        <v>0.1</v>
      </c>
      <c r="T12" s="285">
        <f>T13</f>
        <v>0.1</v>
      </c>
      <c r="U12" s="25"/>
      <c r="V12" s="65"/>
      <c r="W12" s="4"/>
      <c r="X12" s="4"/>
      <c r="Y12" s="4"/>
      <c r="Z12" s="4"/>
    </row>
    <row r="13" spans="1:26" ht="13.5" customHeight="1">
      <c r="A13" s="427">
        <v>3</v>
      </c>
      <c r="B13" s="456" t="s">
        <v>26</v>
      </c>
      <c r="C13" s="48">
        <f t="shared" si="0"/>
        <v>6.1</v>
      </c>
      <c r="D13" s="32">
        <f aca="true" t="shared" si="1" ref="D13:F22">H13+L13+P13+T13</f>
        <v>2.1</v>
      </c>
      <c r="E13" s="288">
        <f t="shared" si="1"/>
        <v>2.505</v>
      </c>
      <c r="F13" s="358">
        <f t="shared" si="1"/>
        <v>4</v>
      </c>
      <c r="G13" s="46">
        <f>H13+J13</f>
        <v>6</v>
      </c>
      <c r="H13" s="240">
        <v>2</v>
      </c>
      <c r="I13" s="256">
        <v>2.505</v>
      </c>
      <c r="J13" s="49">
        <v>4</v>
      </c>
      <c r="K13" s="48"/>
      <c r="L13" s="308"/>
      <c r="M13" s="40"/>
      <c r="N13" s="49"/>
      <c r="O13" s="39"/>
      <c r="P13" s="32"/>
      <c r="Q13" s="32"/>
      <c r="R13" s="33"/>
      <c r="S13" s="289">
        <f>T13</f>
        <v>0.1</v>
      </c>
      <c r="T13" s="337">
        <v>0.1</v>
      </c>
      <c r="U13" s="32"/>
      <c r="V13" s="49"/>
      <c r="W13" s="4"/>
      <c r="X13" s="4"/>
      <c r="Y13" s="4"/>
      <c r="Z13" s="4"/>
    </row>
    <row r="14" spans="1:26" s="283" customFormat="1" ht="13.5" customHeight="1">
      <c r="A14" s="428">
        <v>4</v>
      </c>
      <c r="B14" s="457" t="s">
        <v>364</v>
      </c>
      <c r="C14" s="299">
        <f t="shared" si="0"/>
        <v>-40</v>
      </c>
      <c r="D14" s="71">
        <f t="shared" si="1"/>
        <v>-40</v>
      </c>
      <c r="E14" s="70"/>
      <c r="F14" s="73"/>
      <c r="G14" s="69">
        <f>G15</f>
        <v>-40</v>
      </c>
      <c r="H14" s="70">
        <f>H15</f>
        <v>-40</v>
      </c>
      <c r="I14" s="42"/>
      <c r="J14" s="51"/>
      <c r="K14" s="50"/>
      <c r="L14" s="41"/>
      <c r="M14" s="42"/>
      <c r="N14" s="51"/>
      <c r="O14" s="45"/>
      <c r="P14" s="41"/>
      <c r="Q14" s="41"/>
      <c r="R14" s="63"/>
      <c r="S14" s="110"/>
      <c r="T14" s="298"/>
      <c r="U14" s="41"/>
      <c r="V14" s="51"/>
      <c r="W14" s="28"/>
      <c r="X14" s="28"/>
      <c r="Y14" s="28"/>
      <c r="Z14" s="28"/>
    </row>
    <row r="15" spans="1:26" s="283" customFormat="1" ht="13.5" customHeight="1">
      <c r="A15" s="428">
        <v>5</v>
      </c>
      <c r="B15" s="458" t="s">
        <v>365</v>
      </c>
      <c r="C15" s="50">
        <f t="shared" si="0"/>
        <v>-40</v>
      </c>
      <c r="D15" s="41">
        <f t="shared" si="1"/>
        <v>-40</v>
      </c>
      <c r="E15" s="298"/>
      <c r="F15" s="63"/>
      <c r="G15" s="359">
        <f>H15+J15</f>
        <v>-40</v>
      </c>
      <c r="H15" s="41">
        <v>-40</v>
      </c>
      <c r="I15" s="42"/>
      <c r="J15" s="51"/>
      <c r="K15" s="50"/>
      <c r="L15" s="41"/>
      <c r="M15" s="42"/>
      <c r="N15" s="51"/>
      <c r="O15" s="45"/>
      <c r="P15" s="41"/>
      <c r="Q15" s="41"/>
      <c r="R15" s="63"/>
      <c r="S15" s="110"/>
      <c r="T15" s="298"/>
      <c r="U15" s="41"/>
      <c r="V15" s="51"/>
      <c r="W15" s="28"/>
      <c r="X15" s="28"/>
      <c r="Y15" s="28"/>
      <c r="Z15" s="28"/>
    </row>
    <row r="16" spans="1:26" s="37" customFormat="1" ht="13.5" customHeight="1">
      <c r="A16" s="496">
        <v>6</v>
      </c>
      <c r="B16" s="459" t="s">
        <v>32</v>
      </c>
      <c r="C16" s="290">
        <f t="shared" si="0"/>
        <v>-0.055</v>
      </c>
      <c r="D16" s="286">
        <f t="shared" si="1"/>
        <v>-0.055</v>
      </c>
      <c r="E16" s="278">
        <f t="shared" si="1"/>
        <v>-0.96</v>
      </c>
      <c r="F16" s="292"/>
      <c r="G16" s="290">
        <f>H16+J16</f>
        <v>-0.055</v>
      </c>
      <c r="H16" s="286">
        <v>-0.055</v>
      </c>
      <c r="I16" s="287">
        <v>-0.98</v>
      </c>
      <c r="J16" s="291"/>
      <c r="K16" s="275"/>
      <c r="L16" s="293"/>
      <c r="M16" s="287">
        <v>0.02</v>
      </c>
      <c r="N16" s="294"/>
      <c r="O16" s="295"/>
      <c r="P16" s="293"/>
      <c r="Q16" s="293"/>
      <c r="R16" s="296"/>
      <c r="S16" s="297"/>
      <c r="T16" s="293"/>
      <c r="U16" s="293"/>
      <c r="V16" s="294"/>
      <c r="W16" s="28"/>
      <c r="X16" s="28"/>
      <c r="Y16" s="28"/>
      <c r="Z16" s="28"/>
    </row>
    <row r="17" spans="1:26" s="269" customFormat="1" ht="13.5" customHeight="1">
      <c r="A17" s="428">
        <v>7</v>
      </c>
      <c r="B17" s="460" t="s">
        <v>33</v>
      </c>
      <c r="C17" s="69">
        <f t="shared" si="0"/>
        <v>1.989</v>
      </c>
      <c r="D17" s="70">
        <f t="shared" si="1"/>
        <v>1.989</v>
      </c>
      <c r="E17" s="71">
        <f t="shared" si="1"/>
        <v>1.094</v>
      </c>
      <c r="F17" s="73"/>
      <c r="G17" s="69">
        <f>H17+J17</f>
        <v>1.989</v>
      </c>
      <c r="H17" s="70">
        <v>1.989</v>
      </c>
      <c r="I17" s="72">
        <v>1.524</v>
      </c>
      <c r="J17" s="249"/>
      <c r="K17" s="67"/>
      <c r="L17" s="41"/>
      <c r="M17" s="72">
        <v>-0.43</v>
      </c>
      <c r="N17" s="51"/>
      <c r="O17" s="45"/>
      <c r="P17" s="41"/>
      <c r="Q17" s="41"/>
      <c r="R17" s="63"/>
      <c r="S17" s="50"/>
      <c r="T17" s="41"/>
      <c r="U17" s="41"/>
      <c r="V17" s="51"/>
      <c r="W17" s="28"/>
      <c r="X17" s="28"/>
      <c r="Y17" s="28"/>
      <c r="Z17" s="28"/>
    </row>
    <row r="18" spans="1:26" s="37" customFormat="1" ht="13.5" customHeight="1">
      <c r="A18" s="428">
        <v>8</v>
      </c>
      <c r="B18" s="461" t="s">
        <v>35</v>
      </c>
      <c r="C18" s="69">
        <f t="shared" si="0"/>
        <v>-0.7</v>
      </c>
      <c r="D18" s="70">
        <f t="shared" si="1"/>
        <v>-0.7</v>
      </c>
      <c r="E18" s="70">
        <f t="shared" si="1"/>
        <v>-1</v>
      </c>
      <c r="F18" s="73"/>
      <c r="G18" s="69">
        <f>H18+J18</f>
        <v>-0.7</v>
      </c>
      <c r="H18" s="70">
        <v>-0.7</v>
      </c>
      <c r="I18" s="72">
        <v>-1</v>
      </c>
      <c r="J18" s="249"/>
      <c r="K18" s="67"/>
      <c r="L18" s="70"/>
      <c r="M18" s="72"/>
      <c r="N18" s="51"/>
      <c r="O18" s="45"/>
      <c r="P18" s="41"/>
      <c r="Q18" s="41"/>
      <c r="R18" s="63"/>
      <c r="S18" s="50"/>
      <c r="T18" s="41"/>
      <c r="U18" s="41"/>
      <c r="V18" s="51"/>
      <c r="W18" s="28"/>
      <c r="X18" s="28"/>
      <c r="Y18" s="28"/>
      <c r="Z18" s="28"/>
    </row>
    <row r="19" spans="1:26" s="37" customFormat="1" ht="13.5" customHeight="1">
      <c r="A19" s="428">
        <v>9</v>
      </c>
      <c r="B19" s="461" t="s">
        <v>36</v>
      </c>
      <c r="C19" s="69"/>
      <c r="D19" s="70"/>
      <c r="E19" s="70">
        <f t="shared" si="1"/>
        <v>-0.025</v>
      </c>
      <c r="F19" s="73"/>
      <c r="G19" s="69"/>
      <c r="H19" s="70"/>
      <c r="I19" s="72"/>
      <c r="J19" s="249"/>
      <c r="K19" s="50"/>
      <c r="L19" s="41"/>
      <c r="M19" s="72">
        <v>-0.025</v>
      </c>
      <c r="N19" s="51"/>
      <c r="O19" s="45"/>
      <c r="P19" s="41"/>
      <c r="Q19" s="41"/>
      <c r="R19" s="63"/>
      <c r="S19" s="69"/>
      <c r="T19" s="70"/>
      <c r="U19" s="41"/>
      <c r="V19" s="51"/>
      <c r="W19" s="28"/>
      <c r="X19" s="28"/>
      <c r="Y19" s="28"/>
      <c r="Z19" s="28"/>
    </row>
    <row r="20" spans="1:26" s="269" customFormat="1" ht="13.5" customHeight="1">
      <c r="A20" s="428">
        <v>10</v>
      </c>
      <c r="B20" s="460" t="s">
        <v>59</v>
      </c>
      <c r="C20" s="69">
        <f t="shared" si="0"/>
        <v>3.69</v>
      </c>
      <c r="D20" s="70">
        <f t="shared" si="1"/>
        <v>3.69</v>
      </c>
      <c r="E20" s="70"/>
      <c r="F20" s="73"/>
      <c r="G20" s="69">
        <f>H20+J20</f>
        <v>3.69</v>
      </c>
      <c r="H20" s="70">
        <v>3.69</v>
      </c>
      <c r="I20" s="72"/>
      <c r="J20" s="249"/>
      <c r="K20" s="50"/>
      <c r="L20" s="41"/>
      <c r="M20" s="42"/>
      <c r="N20" s="51"/>
      <c r="O20" s="45"/>
      <c r="P20" s="41"/>
      <c r="Q20" s="41"/>
      <c r="R20" s="63"/>
      <c r="S20" s="69"/>
      <c r="T20" s="70"/>
      <c r="U20" s="41"/>
      <c r="V20" s="51"/>
      <c r="W20" s="28"/>
      <c r="X20" s="28"/>
      <c r="Y20" s="28"/>
      <c r="Z20" s="28"/>
    </row>
    <row r="21" spans="1:26" s="232" customFormat="1" ht="13.5" customHeight="1">
      <c r="A21" s="428">
        <v>11</v>
      </c>
      <c r="B21" s="457" t="s">
        <v>39</v>
      </c>
      <c r="C21" s="69">
        <f t="shared" si="0"/>
        <v>5.24</v>
      </c>
      <c r="D21" s="70">
        <f t="shared" si="1"/>
        <v>5.24</v>
      </c>
      <c r="E21" s="70">
        <f t="shared" si="1"/>
        <v>3.9299999999999997</v>
      </c>
      <c r="F21" s="73"/>
      <c r="G21" s="69">
        <f>H21+J21</f>
        <v>5.24</v>
      </c>
      <c r="H21" s="70">
        <v>5.24</v>
      </c>
      <c r="I21" s="72">
        <v>3.9</v>
      </c>
      <c r="J21" s="249"/>
      <c r="K21" s="50"/>
      <c r="L21" s="41"/>
      <c r="M21" s="72">
        <v>0.03</v>
      </c>
      <c r="N21" s="51"/>
      <c r="O21" s="45"/>
      <c r="P21" s="41"/>
      <c r="Q21" s="41"/>
      <c r="R21" s="63"/>
      <c r="S21" s="69"/>
      <c r="T21" s="41"/>
      <c r="U21" s="41"/>
      <c r="V21" s="51"/>
      <c r="W21" s="28"/>
      <c r="X21" s="28"/>
      <c r="Y21" s="28"/>
      <c r="Z21" s="28"/>
    </row>
    <row r="22" spans="1:26" s="269" customFormat="1" ht="13.5" customHeight="1" thickBot="1">
      <c r="A22" s="429">
        <v>12</v>
      </c>
      <c r="B22" s="462" t="s">
        <v>40</v>
      </c>
      <c r="C22" s="69">
        <f t="shared" si="0"/>
        <v>4.69</v>
      </c>
      <c r="D22" s="70">
        <f t="shared" si="1"/>
        <v>4.69</v>
      </c>
      <c r="E22" s="70">
        <f t="shared" si="1"/>
        <v>3.839</v>
      </c>
      <c r="F22" s="325"/>
      <c r="G22" s="360"/>
      <c r="H22" s="361"/>
      <c r="I22" s="362">
        <v>0.221</v>
      </c>
      <c r="J22" s="363"/>
      <c r="K22" s="333"/>
      <c r="L22" s="240"/>
      <c r="M22" s="273"/>
      <c r="N22" s="253"/>
      <c r="O22" s="255"/>
      <c r="P22" s="240"/>
      <c r="Q22" s="240"/>
      <c r="R22" s="254"/>
      <c r="S22" s="69">
        <f>T22</f>
        <v>4.69</v>
      </c>
      <c r="T22" s="272">
        <v>4.69</v>
      </c>
      <c r="U22" s="272">
        <v>3.618</v>
      </c>
      <c r="V22" s="253"/>
      <c r="W22" s="28"/>
      <c r="X22" s="28"/>
      <c r="Y22" s="28"/>
      <c r="Z22" s="28"/>
    </row>
    <row r="23" spans="1:26" ht="33" customHeight="1" thickBot="1">
      <c r="A23" s="497">
        <v>13</v>
      </c>
      <c r="B23" s="463" t="s">
        <v>27</v>
      </c>
      <c r="C23" s="77">
        <f t="shared" si="0"/>
        <v>118.17499999999998</v>
      </c>
      <c r="D23" s="78">
        <f>H23+L23+P23+T23</f>
        <v>113.54399999999998</v>
      </c>
      <c r="E23" s="78">
        <f>I23+M23+Q23+U23</f>
        <v>-28.624</v>
      </c>
      <c r="F23" s="79">
        <f>J23+N23+R23+V23</f>
        <v>4.631</v>
      </c>
      <c r="G23" s="83">
        <f>H23+J23</f>
        <v>68.975</v>
      </c>
      <c r="H23" s="78">
        <f>SUM(H24:H48)</f>
        <v>65.19</v>
      </c>
      <c r="I23" s="78">
        <f>SUM(I24:I48)</f>
        <v>-16.22</v>
      </c>
      <c r="J23" s="81">
        <f>SUM(J24:J48)</f>
        <v>3.785</v>
      </c>
      <c r="K23" s="77"/>
      <c r="L23" s="78"/>
      <c r="M23" s="78"/>
      <c r="N23" s="79"/>
      <c r="O23" s="80"/>
      <c r="P23" s="78"/>
      <c r="Q23" s="78">
        <f>SUM(Q24:Q44)</f>
        <v>-13.32</v>
      </c>
      <c r="R23" s="81"/>
      <c r="S23" s="77">
        <f aca="true" t="shared" si="2" ref="S23:S28">T23+V23</f>
        <v>49.19999999999999</v>
      </c>
      <c r="T23" s="78">
        <f>SUM(T24:T47)</f>
        <v>48.35399999999999</v>
      </c>
      <c r="U23" s="78">
        <f>SUM(U24:U47)</f>
        <v>0.916</v>
      </c>
      <c r="V23" s="79">
        <f>SUM(V24:V47)</f>
        <v>0.846</v>
      </c>
      <c r="W23" s="4"/>
      <c r="X23" s="4"/>
      <c r="Y23" s="4"/>
      <c r="Z23" s="4"/>
    </row>
    <row r="24" spans="1:26" ht="13.5" customHeight="1">
      <c r="A24" s="495">
        <v>14</v>
      </c>
      <c r="B24" s="464" t="s">
        <v>390</v>
      </c>
      <c r="C24" s="25">
        <f aca="true" t="shared" si="3" ref="C24:F27">+G24+K24+O24+S24</f>
        <v>13.7</v>
      </c>
      <c r="D24" s="62">
        <f t="shared" si="3"/>
        <v>13.7</v>
      </c>
      <c r="E24" s="285"/>
      <c r="F24" s="27"/>
      <c r="G24" s="245">
        <f>H24+J24</f>
        <v>6</v>
      </c>
      <c r="H24" s="250">
        <v>6</v>
      </c>
      <c r="I24" s="398"/>
      <c r="J24" s="94"/>
      <c r="K24" s="309"/>
      <c r="L24" s="89"/>
      <c r="M24" s="36"/>
      <c r="N24" s="90"/>
      <c r="O24" s="86"/>
      <c r="P24" s="87"/>
      <c r="Q24" s="87"/>
      <c r="R24" s="88"/>
      <c r="S24" s="86">
        <f t="shared" si="2"/>
        <v>7.7</v>
      </c>
      <c r="T24" s="87">
        <v>7.7</v>
      </c>
      <c r="U24" s="87"/>
      <c r="V24" s="88"/>
      <c r="W24" s="4"/>
      <c r="X24" s="4"/>
      <c r="Y24" s="4"/>
      <c r="Z24" s="4"/>
    </row>
    <row r="25" spans="1:26" s="263" customFormat="1" ht="13.5" customHeight="1">
      <c r="A25" s="426">
        <v>15</v>
      </c>
      <c r="B25" s="465" t="s">
        <v>396</v>
      </c>
      <c r="C25" s="14"/>
      <c r="D25" s="15"/>
      <c r="E25" s="43">
        <f>+I25+M25+Q25+U25</f>
        <v>-2</v>
      </c>
      <c r="F25" s="396"/>
      <c r="G25" s="69"/>
      <c r="H25" s="14"/>
      <c r="I25" s="29">
        <v>-2</v>
      </c>
      <c r="J25" s="56"/>
      <c r="K25" s="267"/>
      <c r="L25" s="18"/>
      <c r="M25" s="17"/>
      <c r="N25" s="20"/>
      <c r="O25" s="54"/>
      <c r="P25" s="13"/>
      <c r="Q25" s="13"/>
      <c r="R25" s="53"/>
      <c r="S25" s="54"/>
      <c r="T25" s="13"/>
      <c r="U25" s="13"/>
      <c r="V25" s="53"/>
      <c r="W25" s="28"/>
      <c r="X25" s="28"/>
      <c r="Y25" s="28"/>
      <c r="Z25" s="28"/>
    </row>
    <row r="26" spans="1:26" ht="13.5" customHeight="1">
      <c r="A26" s="426">
        <v>16</v>
      </c>
      <c r="B26" s="465" t="s">
        <v>397</v>
      </c>
      <c r="C26" s="14">
        <f t="shared" si="3"/>
        <v>3</v>
      </c>
      <c r="D26" s="15">
        <f t="shared" si="3"/>
        <v>2.185</v>
      </c>
      <c r="E26" s="43">
        <f t="shared" si="3"/>
        <v>-6</v>
      </c>
      <c r="F26" s="101">
        <f t="shared" si="3"/>
        <v>0.815</v>
      </c>
      <c r="G26" s="69"/>
      <c r="H26" s="14">
        <v>-0.815</v>
      </c>
      <c r="I26" s="29">
        <v>-6</v>
      </c>
      <c r="J26" s="399">
        <v>0.815</v>
      </c>
      <c r="K26" s="267"/>
      <c r="L26" s="18"/>
      <c r="M26" s="17"/>
      <c r="N26" s="20"/>
      <c r="O26" s="54"/>
      <c r="P26" s="13"/>
      <c r="Q26" s="13"/>
      <c r="R26" s="53"/>
      <c r="S26" s="54">
        <f t="shared" si="2"/>
        <v>3</v>
      </c>
      <c r="T26" s="13">
        <v>3</v>
      </c>
      <c r="U26" s="13"/>
      <c r="V26" s="53"/>
      <c r="W26" s="4"/>
      <c r="X26" s="4"/>
      <c r="Y26" s="4"/>
      <c r="Z26" s="4"/>
    </row>
    <row r="27" spans="1:26" ht="13.5" customHeight="1">
      <c r="A27" s="426">
        <v>17</v>
      </c>
      <c r="B27" s="461" t="s">
        <v>329</v>
      </c>
      <c r="C27" s="14">
        <f t="shared" si="3"/>
        <v>5.6</v>
      </c>
      <c r="D27" s="15">
        <f t="shared" si="3"/>
        <v>5.6</v>
      </c>
      <c r="E27" s="43"/>
      <c r="F27" s="396"/>
      <c r="G27" s="69">
        <f>H27+J27</f>
        <v>5.6</v>
      </c>
      <c r="H27" s="14">
        <v>5.6</v>
      </c>
      <c r="I27" s="13"/>
      <c r="J27" s="56"/>
      <c r="K27" s="267"/>
      <c r="L27" s="18"/>
      <c r="M27" s="17"/>
      <c r="N27" s="20"/>
      <c r="O27" s="54"/>
      <c r="P27" s="13"/>
      <c r="Q27" s="13"/>
      <c r="R27" s="53"/>
      <c r="S27" s="54"/>
      <c r="T27" s="13"/>
      <c r="U27" s="13"/>
      <c r="V27" s="53"/>
      <c r="W27" s="4"/>
      <c r="X27" s="4"/>
      <c r="Y27" s="4"/>
      <c r="Z27" s="4"/>
    </row>
    <row r="28" spans="1:26" s="263" customFormat="1" ht="13.5" customHeight="1">
      <c r="A28" s="426">
        <v>18</v>
      </c>
      <c r="B28" s="465" t="s">
        <v>392</v>
      </c>
      <c r="C28" s="14">
        <f>+G28+K28+O28+S28</f>
        <v>1</v>
      </c>
      <c r="D28" s="15">
        <f>+H28+L28+P28+T28</f>
        <v>1</v>
      </c>
      <c r="E28" s="43"/>
      <c r="F28" s="396"/>
      <c r="G28" s="69"/>
      <c r="H28" s="14"/>
      <c r="I28" s="13"/>
      <c r="J28" s="56"/>
      <c r="K28" s="267"/>
      <c r="L28" s="18"/>
      <c r="M28" s="17"/>
      <c r="N28" s="20"/>
      <c r="O28" s="54"/>
      <c r="P28" s="13"/>
      <c r="Q28" s="13"/>
      <c r="R28" s="53"/>
      <c r="S28" s="54">
        <f t="shared" si="2"/>
        <v>1</v>
      </c>
      <c r="T28" s="13">
        <v>1</v>
      </c>
      <c r="U28" s="13"/>
      <c r="V28" s="53"/>
      <c r="W28" s="28"/>
      <c r="X28" s="28"/>
      <c r="Y28" s="28"/>
      <c r="Z28" s="28"/>
    </row>
    <row r="29" spans="1:26" ht="13.5" customHeight="1">
      <c r="A29" s="426">
        <v>19</v>
      </c>
      <c r="B29" s="466" t="s">
        <v>393</v>
      </c>
      <c r="C29" s="14"/>
      <c r="D29" s="15">
        <f>H29+L29+P29+T29</f>
        <v>-2.27</v>
      </c>
      <c r="E29" s="43">
        <f>I29+M29+Q29+U29</f>
        <v>-3.5</v>
      </c>
      <c r="F29" s="101">
        <f>J29+N29+R29+V29</f>
        <v>2.27</v>
      </c>
      <c r="G29" s="69"/>
      <c r="H29" s="14">
        <v>-2.27</v>
      </c>
      <c r="I29" s="13">
        <v>-3.5</v>
      </c>
      <c r="J29" s="399">
        <v>2.27</v>
      </c>
      <c r="K29" s="267"/>
      <c r="L29" s="18"/>
      <c r="M29" s="17"/>
      <c r="N29" s="20"/>
      <c r="O29" s="54"/>
      <c r="P29" s="13"/>
      <c r="Q29" s="13"/>
      <c r="R29" s="53"/>
      <c r="S29" s="54"/>
      <c r="T29" s="13"/>
      <c r="U29" s="13"/>
      <c r="V29" s="53"/>
      <c r="W29" s="4"/>
      <c r="X29" s="4"/>
      <c r="Y29" s="4"/>
      <c r="Z29" s="4"/>
    </row>
    <row r="30" spans="1:26" ht="13.5" customHeight="1">
      <c r="A30" s="426">
        <v>20</v>
      </c>
      <c r="B30" s="461" t="s">
        <v>43</v>
      </c>
      <c r="C30" s="14">
        <f aca="true" t="shared" si="4" ref="C30:E33">+G30+K30+O30+S30</f>
        <v>5.6</v>
      </c>
      <c r="D30" s="15">
        <f t="shared" si="4"/>
        <v>5.6</v>
      </c>
      <c r="E30" s="43">
        <f t="shared" si="4"/>
        <v>-2.5</v>
      </c>
      <c r="F30" s="396"/>
      <c r="G30" s="69"/>
      <c r="H30" s="44"/>
      <c r="I30" s="29">
        <v>-2.5</v>
      </c>
      <c r="J30" s="53"/>
      <c r="K30" s="267"/>
      <c r="L30" s="14"/>
      <c r="M30" s="13"/>
      <c r="N30" s="15"/>
      <c r="O30" s="54"/>
      <c r="P30" s="13"/>
      <c r="Q30" s="13"/>
      <c r="R30" s="53"/>
      <c r="S30" s="54">
        <f aca="true" t="shared" si="5" ref="S30:S39">T30+V30</f>
        <v>5.6</v>
      </c>
      <c r="T30" s="13">
        <v>5.6</v>
      </c>
      <c r="U30" s="13"/>
      <c r="V30" s="53"/>
      <c r="W30" s="4"/>
      <c r="X30" s="4"/>
      <c r="Y30" s="4"/>
      <c r="Z30" s="4"/>
    </row>
    <row r="31" spans="1:26" s="263" customFormat="1" ht="13.5" customHeight="1">
      <c r="A31" s="426">
        <v>21</v>
      </c>
      <c r="B31" s="465" t="s">
        <v>334</v>
      </c>
      <c r="C31" s="14">
        <f>+G31+K31+O31+S31</f>
        <v>3</v>
      </c>
      <c r="D31" s="15">
        <f>+H31+L31+P31+T31</f>
        <v>3</v>
      </c>
      <c r="E31" s="43">
        <f>+I31+M31+Q31+U31</f>
        <v>-5</v>
      </c>
      <c r="F31" s="264"/>
      <c r="G31" s="69"/>
      <c r="H31" s="44"/>
      <c r="I31" s="29"/>
      <c r="J31" s="53"/>
      <c r="K31" s="267"/>
      <c r="L31" s="14"/>
      <c r="M31" s="13"/>
      <c r="N31" s="15"/>
      <c r="O31" s="54"/>
      <c r="P31" s="13"/>
      <c r="Q31" s="13">
        <v>-5</v>
      </c>
      <c r="R31" s="53"/>
      <c r="S31" s="54">
        <f t="shared" si="5"/>
        <v>3</v>
      </c>
      <c r="T31" s="13">
        <v>3</v>
      </c>
      <c r="U31" s="13"/>
      <c r="V31" s="53"/>
      <c r="W31" s="28"/>
      <c r="X31" s="28"/>
      <c r="Y31" s="28"/>
      <c r="Z31" s="28"/>
    </row>
    <row r="32" spans="1:26" ht="13.5" customHeight="1">
      <c r="A32" s="426">
        <v>22</v>
      </c>
      <c r="B32" s="461" t="s">
        <v>44</v>
      </c>
      <c r="C32" s="14">
        <f t="shared" si="4"/>
        <v>2.4</v>
      </c>
      <c r="D32" s="15">
        <f t="shared" si="4"/>
        <v>2.4</v>
      </c>
      <c r="E32" s="43"/>
      <c r="F32" s="397">
        <f>J32+N32+R32+V32</f>
        <v>0</v>
      </c>
      <c r="G32" s="69">
        <f>H32+J32</f>
        <v>0.9</v>
      </c>
      <c r="H32" s="14">
        <v>0.9</v>
      </c>
      <c r="I32" s="13"/>
      <c r="J32" s="399">
        <v>0</v>
      </c>
      <c r="K32" s="267"/>
      <c r="L32" s="18"/>
      <c r="M32" s="17"/>
      <c r="N32" s="20"/>
      <c r="O32" s="54"/>
      <c r="P32" s="13"/>
      <c r="Q32" s="13"/>
      <c r="R32" s="53"/>
      <c r="S32" s="54">
        <f t="shared" si="5"/>
        <v>1.5</v>
      </c>
      <c r="T32" s="13">
        <v>1.5</v>
      </c>
      <c r="U32" s="13"/>
      <c r="V32" s="53"/>
      <c r="W32" s="4"/>
      <c r="X32" s="4"/>
      <c r="Y32" s="4"/>
      <c r="Z32" s="4"/>
    </row>
    <row r="33" spans="1:26" ht="13.5" customHeight="1">
      <c r="A33" s="426">
        <v>23</v>
      </c>
      <c r="B33" s="465" t="s">
        <v>52</v>
      </c>
      <c r="C33" s="14">
        <f t="shared" si="4"/>
        <v>1.1</v>
      </c>
      <c r="D33" s="15">
        <f t="shared" si="4"/>
        <v>1.1</v>
      </c>
      <c r="E33" s="43"/>
      <c r="F33" s="396"/>
      <c r="G33" s="69"/>
      <c r="H33" s="14"/>
      <c r="I33" s="13"/>
      <c r="J33" s="56"/>
      <c r="K33" s="267"/>
      <c r="L33" s="18"/>
      <c r="M33" s="17"/>
      <c r="N33" s="20"/>
      <c r="O33" s="54"/>
      <c r="P33" s="13"/>
      <c r="Q33" s="13"/>
      <c r="R33" s="53"/>
      <c r="S33" s="54">
        <f t="shared" si="5"/>
        <v>1.1</v>
      </c>
      <c r="T33" s="13">
        <v>1.1</v>
      </c>
      <c r="U33" s="13"/>
      <c r="V33" s="53"/>
      <c r="W33" s="4"/>
      <c r="X33" s="4"/>
      <c r="Y33" s="4"/>
      <c r="Z33" s="4"/>
    </row>
    <row r="34" spans="1:26" ht="13.5" customHeight="1">
      <c r="A34" s="426">
        <v>24</v>
      </c>
      <c r="B34" s="461" t="s">
        <v>47</v>
      </c>
      <c r="C34" s="14">
        <f aca="true" t="shared" si="6" ref="C34:F35">+G34+K34+O34+S34</f>
        <v>8.7</v>
      </c>
      <c r="D34" s="15">
        <f t="shared" si="6"/>
        <v>7.999999999999999</v>
      </c>
      <c r="E34" s="43">
        <f t="shared" si="6"/>
        <v>-8.32</v>
      </c>
      <c r="F34" s="101">
        <f t="shared" si="6"/>
        <v>0.7</v>
      </c>
      <c r="G34" s="69"/>
      <c r="H34" s="14">
        <v>-0.7</v>
      </c>
      <c r="I34" s="13"/>
      <c r="J34" s="53">
        <v>0.7</v>
      </c>
      <c r="K34" s="267"/>
      <c r="L34" s="18"/>
      <c r="M34" s="17"/>
      <c r="N34" s="20"/>
      <c r="O34" s="54"/>
      <c r="P34" s="13"/>
      <c r="Q34" s="13">
        <v>-8.32</v>
      </c>
      <c r="R34" s="53"/>
      <c r="S34" s="54">
        <f t="shared" si="5"/>
        <v>8.7</v>
      </c>
      <c r="T34" s="13">
        <v>8.7</v>
      </c>
      <c r="U34" s="13"/>
      <c r="V34" s="53"/>
      <c r="W34" s="4"/>
      <c r="X34" s="4"/>
      <c r="Y34" s="4"/>
      <c r="Z34" s="4"/>
    </row>
    <row r="35" spans="1:26" ht="13.5" customHeight="1">
      <c r="A35" s="426">
        <v>25</v>
      </c>
      <c r="B35" s="461" t="s">
        <v>48</v>
      </c>
      <c r="C35" s="14">
        <f t="shared" si="6"/>
        <v>21</v>
      </c>
      <c r="D35" s="15">
        <f t="shared" si="6"/>
        <v>21</v>
      </c>
      <c r="E35" s="43"/>
      <c r="F35" s="396"/>
      <c r="G35" s="69">
        <f aca="true" t="shared" si="7" ref="G35:G48">H35+J35</f>
        <v>18</v>
      </c>
      <c r="H35" s="14">
        <v>18</v>
      </c>
      <c r="I35" s="13"/>
      <c r="J35" s="53"/>
      <c r="K35" s="267"/>
      <c r="L35" s="18"/>
      <c r="M35" s="17"/>
      <c r="N35" s="20"/>
      <c r="O35" s="54"/>
      <c r="P35" s="13"/>
      <c r="Q35" s="13"/>
      <c r="R35" s="53"/>
      <c r="S35" s="54">
        <f t="shared" si="5"/>
        <v>3</v>
      </c>
      <c r="T35" s="13">
        <v>3</v>
      </c>
      <c r="U35" s="13"/>
      <c r="V35" s="53"/>
      <c r="W35" s="4"/>
      <c r="X35" s="4"/>
      <c r="Y35" s="4"/>
      <c r="Z35" s="4"/>
    </row>
    <row r="36" spans="1:26" s="263" customFormat="1" ht="13.5" customHeight="1">
      <c r="A36" s="426">
        <v>26</v>
      </c>
      <c r="B36" s="465" t="s">
        <v>335</v>
      </c>
      <c r="C36" s="14">
        <f>+G36+K36+O36+S36</f>
        <v>2</v>
      </c>
      <c r="D36" s="15">
        <f>+H36+L36+P36+T36</f>
        <v>2</v>
      </c>
      <c r="E36" s="43">
        <f>+I36+M36+Q36+U36</f>
        <v>0.916</v>
      </c>
      <c r="F36" s="264"/>
      <c r="G36" s="69"/>
      <c r="H36" s="14"/>
      <c r="I36" s="13"/>
      <c r="J36" s="53"/>
      <c r="K36" s="267"/>
      <c r="L36" s="18"/>
      <c r="M36" s="17"/>
      <c r="N36" s="20"/>
      <c r="O36" s="54"/>
      <c r="P36" s="13"/>
      <c r="Q36" s="13"/>
      <c r="R36" s="53"/>
      <c r="S36" s="54">
        <f t="shared" si="5"/>
        <v>2</v>
      </c>
      <c r="T36" s="13">
        <v>2</v>
      </c>
      <c r="U36" s="13">
        <v>0.916</v>
      </c>
      <c r="V36" s="53"/>
      <c r="W36" s="28"/>
      <c r="X36" s="28"/>
      <c r="Y36" s="28"/>
      <c r="Z36" s="28"/>
    </row>
    <row r="37" spans="1:26" ht="13.5" customHeight="1">
      <c r="A37" s="426">
        <v>27</v>
      </c>
      <c r="B37" s="461" t="s">
        <v>330</v>
      </c>
      <c r="C37" s="14">
        <f>G37+K37+O37+S37</f>
        <v>5.4</v>
      </c>
      <c r="D37" s="15">
        <f>H37+L37+P37+T37</f>
        <v>5.4</v>
      </c>
      <c r="E37" s="43"/>
      <c r="F37" s="397"/>
      <c r="G37" s="69">
        <f t="shared" si="7"/>
        <v>2.4</v>
      </c>
      <c r="H37" s="14">
        <v>2.4</v>
      </c>
      <c r="I37" s="13"/>
      <c r="J37" s="53"/>
      <c r="K37" s="267"/>
      <c r="L37" s="18"/>
      <c r="M37" s="17"/>
      <c r="N37" s="20"/>
      <c r="O37" s="54"/>
      <c r="P37" s="13"/>
      <c r="Q37" s="13"/>
      <c r="R37" s="53"/>
      <c r="S37" s="54">
        <f t="shared" si="5"/>
        <v>3</v>
      </c>
      <c r="T37" s="13">
        <v>3</v>
      </c>
      <c r="U37" s="13"/>
      <c r="V37" s="53"/>
      <c r="W37" s="4"/>
      <c r="X37" s="4"/>
      <c r="Y37" s="4"/>
      <c r="Z37" s="4"/>
    </row>
    <row r="38" spans="1:26" ht="13.5" customHeight="1">
      <c r="A38" s="426">
        <v>28</v>
      </c>
      <c r="B38" s="461" t="s">
        <v>400</v>
      </c>
      <c r="C38" s="14">
        <f>+G38+K38+O38+S38</f>
        <v>5</v>
      </c>
      <c r="D38" s="15">
        <f>+H38+L38+P38+T38</f>
        <v>5</v>
      </c>
      <c r="E38" s="43"/>
      <c r="F38" s="396"/>
      <c r="G38" s="69">
        <f t="shared" si="7"/>
        <v>5</v>
      </c>
      <c r="H38" s="14">
        <v>5</v>
      </c>
      <c r="I38" s="13"/>
      <c r="J38" s="56"/>
      <c r="K38" s="267"/>
      <c r="L38" s="18"/>
      <c r="M38" s="17"/>
      <c r="N38" s="20"/>
      <c r="O38" s="54"/>
      <c r="P38" s="13"/>
      <c r="Q38" s="13"/>
      <c r="R38" s="53"/>
      <c r="S38" s="54"/>
      <c r="T38" s="13"/>
      <c r="U38" s="13"/>
      <c r="V38" s="53"/>
      <c r="W38" s="4"/>
      <c r="X38" s="4"/>
      <c r="Y38" s="4"/>
      <c r="Z38" s="4"/>
    </row>
    <row r="39" spans="1:26" ht="13.5" customHeight="1">
      <c r="A39" s="426">
        <v>29</v>
      </c>
      <c r="B39" s="461" t="s">
        <v>50</v>
      </c>
      <c r="C39" s="14">
        <f>G39+K39+O39+S39</f>
        <v>6</v>
      </c>
      <c r="D39" s="15">
        <f>H39+L39+P39+T39</f>
        <v>6</v>
      </c>
      <c r="E39" s="43">
        <f>I39+M39+Q39+U39</f>
        <v>-2</v>
      </c>
      <c r="F39" s="396"/>
      <c r="G39" s="69">
        <f t="shared" si="7"/>
        <v>3</v>
      </c>
      <c r="H39" s="14">
        <v>3</v>
      </c>
      <c r="I39" s="13">
        <v>-2</v>
      </c>
      <c r="J39" s="53"/>
      <c r="K39" s="267"/>
      <c r="L39" s="18"/>
      <c r="M39" s="17"/>
      <c r="N39" s="20"/>
      <c r="O39" s="54"/>
      <c r="P39" s="13"/>
      <c r="Q39" s="13"/>
      <c r="R39" s="53"/>
      <c r="S39" s="54">
        <f t="shared" si="5"/>
        <v>3</v>
      </c>
      <c r="T39" s="13">
        <v>3</v>
      </c>
      <c r="U39" s="13"/>
      <c r="V39" s="53"/>
      <c r="W39" s="4"/>
      <c r="X39" s="4"/>
      <c r="Y39" s="4"/>
      <c r="Z39" s="4"/>
    </row>
    <row r="40" spans="1:26" ht="13.5" customHeight="1">
      <c r="A40" s="426">
        <v>30</v>
      </c>
      <c r="B40" s="461" t="s">
        <v>51</v>
      </c>
      <c r="C40" s="14">
        <f aca="true" t="shared" si="8" ref="C40:E48">+G40+K40+O40+S40</f>
        <v>23.4</v>
      </c>
      <c r="D40" s="15">
        <f t="shared" si="8"/>
        <v>23.4</v>
      </c>
      <c r="E40" s="43"/>
      <c r="F40" s="396"/>
      <c r="G40" s="69">
        <f t="shared" si="7"/>
        <v>23.4</v>
      </c>
      <c r="H40" s="14">
        <v>23.4</v>
      </c>
      <c r="I40" s="13"/>
      <c r="J40" s="56"/>
      <c r="K40" s="267"/>
      <c r="L40" s="18"/>
      <c r="M40" s="17"/>
      <c r="N40" s="20"/>
      <c r="O40" s="54"/>
      <c r="P40" s="13"/>
      <c r="Q40" s="13"/>
      <c r="R40" s="56"/>
      <c r="S40" s="54"/>
      <c r="T40" s="13"/>
      <c r="U40" s="13"/>
      <c r="V40" s="53"/>
      <c r="W40" s="4"/>
      <c r="X40" s="4"/>
      <c r="Y40" s="4"/>
      <c r="Z40" s="4"/>
    </row>
    <row r="41" spans="1:26" s="263" customFormat="1" ht="13.5" customHeight="1">
      <c r="A41" s="426">
        <v>31</v>
      </c>
      <c r="B41" s="465" t="s">
        <v>336</v>
      </c>
      <c r="C41" s="14">
        <f t="shared" si="8"/>
        <v>2.8</v>
      </c>
      <c r="D41" s="15">
        <f t="shared" si="8"/>
        <v>2.8</v>
      </c>
      <c r="E41" s="43"/>
      <c r="F41" s="264"/>
      <c r="G41" s="69"/>
      <c r="H41" s="38"/>
      <c r="I41" s="30"/>
      <c r="J41" s="49"/>
      <c r="K41" s="267"/>
      <c r="L41" s="18"/>
      <c r="M41" s="17"/>
      <c r="N41" s="20"/>
      <c r="O41" s="54"/>
      <c r="P41" s="13"/>
      <c r="Q41" s="13"/>
      <c r="R41" s="56"/>
      <c r="S41" s="54">
        <f>T41+V41</f>
        <v>2.8</v>
      </c>
      <c r="T41" s="13">
        <v>2.8</v>
      </c>
      <c r="U41" s="13"/>
      <c r="V41" s="53"/>
      <c r="W41" s="28"/>
      <c r="X41" s="28"/>
      <c r="Y41" s="28"/>
      <c r="Z41" s="28"/>
    </row>
    <row r="42" spans="1:26" s="263" customFormat="1" ht="13.5" customHeight="1">
      <c r="A42" s="426">
        <v>32</v>
      </c>
      <c r="B42" s="465" t="s">
        <v>53</v>
      </c>
      <c r="C42" s="14"/>
      <c r="D42" s="15">
        <f t="shared" si="8"/>
        <v>-0.846</v>
      </c>
      <c r="E42" s="15"/>
      <c r="F42" s="15">
        <f>+J42+N42+R42+V42</f>
        <v>0.846</v>
      </c>
      <c r="G42" s="69"/>
      <c r="H42" s="38"/>
      <c r="I42" s="30"/>
      <c r="J42" s="49"/>
      <c r="K42" s="267"/>
      <c r="L42" s="18"/>
      <c r="M42" s="17"/>
      <c r="N42" s="20"/>
      <c r="O42" s="54"/>
      <c r="P42" s="13"/>
      <c r="Q42" s="13"/>
      <c r="R42" s="56"/>
      <c r="S42" s="54"/>
      <c r="T42" s="13">
        <v>-0.846</v>
      </c>
      <c r="U42" s="13"/>
      <c r="V42" s="53">
        <v>0.846</v>
      </c>
      <c r="W42" s="28"/>
      <c r="X42" s="28"/>
      <c r="Y42" s="28"/>
      <c r="Z42" s="28"/>
    </row>
    <row r="43" spans="1:26" s="263" customFormat="1" ht="13.5" customHeight="1">
      <c r="A43" s="426">
        <v>33</v>
      </c>
      <c r="B43" s="465" t="s">
        <v>337</v>
      </c>
      <c r="C43" s="14">
        <f t="shared" si="8"/>
        <v>2.3</v>
      </c>
      <c r="D43" s="15">
        <f t="shared" si="8"/>
        <v>2.3</v>
      </c>
      <c r="E43" s="43"/>
      <c r="F43" s="264"/>
      <c r="G43" s="69"/>
      <c r="H43" s="38"/>
      <c r="I43" s="30"/>
      <c r="J43" s="49"/>
      <c r="K43" s="267"/>
      <c r="L43" s="18"/>
      <c r="M43" s="17"/>
      <c r="N43" s="20"/>
      <c r="O43" s="54"/>
      <c r="P43" s="13"/>
      <c r="Q43" s="13"/>
      <c r="R43" s="56"/>
      <c r="S43" s="54">
        <f>T43+V43</f>
        <v>2.3</v>
      </c>
      <c r="T43" s="13">
        <v>2.3</v>
      </c>
      <c r="U43" s="13"/>
      <c r="V43" s="53"/>
      <c r="W43" s="28"/>
      <c r="X43" s="28"/>
      <c r="Y43" s="28"/>
      <c r="Z43" s="28"/>
    </row>
    <row r="44" spans="1:26" ht="13.5" customHeight="1">
      <c r="A44" s="427">
        <v>34</v>
      </c>
      <c r="B44" s="467" t="s">
        <v>338</v>
      </c>
      <c r="C44" s="264">
        <f t="shared" si="8"/>
        <v>1.5</v>
      </c>
      <c r="D44" s="31">
        <f t="shared" si="8"/>
        <v>1.5</v>
      </c>
      <c r="E44" s="82"/>
      <c r="F44" s="264"/>
      <c r="G44" s="400"/>
      <c r="H44" s="38"/>
      <c r="I44" s="30"/>
      <c r="J44" s="49"/>
      <c r="K44" s="313"/>
      <c r="L44" s="38"/>
      <c r="M44" s="30"/>
      <c r="N44" s="31"/>
      <c r="O44" s="60"/>
      <c r="P44" s="30"/>
      <c r="Q44" s="30"/>
      <c r="R44" s="61"/>
      <c r="S44" s="60">
        <f>T44+V44</f>
        <v>1.5</v>
      </c>
      <c r="T44" s="30">
        <v>1.5</v>
      </c>
      <c r="U44" s="30"/>
      <c r="V44" s="61"/>
      <c r="W44" s="4"/>
      <c r="X44" s="4"/>
      <c r="Y44" s="4"/>
      <c r="Z44" s="4"/>
    </row>
    <row r="45" spans="1:26" s="445" customFormat="1" ht="13.5" customHeight="1">
      <c r="A45" s="428"/>
      <c r="B45" s="468" t="s">
        <v>54</v>
      </c>
      <c r="C45" s="267">
        <f t="shared" si="8"/>
        <v>3.1</v>
      </c>
      <c r="D45" s="43">
        <f t="shared" si="8"/>
        <v>3.1</v>
      </c>
      <c r="E45" s="43"/>
      <c r="F45" s="101"/>
      <c r="G45" s="69">
        <f t="shared" si="7"/>
        <v>3.1</v>
      </c>
      <c r="H45" s="43">
        <v>3.1</v>
      </c>
      <c r="I45" s="43"/>
      <c r="J45" s="51"/>
      <c r="K45" s="267"/>
      <c r="L45" s="43"/>
      <c r="M45" s="43"/>
      <c r="N45" s="101"/>
      <c r="O45" s="67"/>
      <c r="P45" s="43"/>
      <c r="Q45" s="43"/>
      <c r="R45" s="95"/>
      <c r="S45" s="67"/>
      <c r="T45" s="43"/>
      <c r="U45" s="43"/>
      <c r="V45" s="95"/>
      <c r="W45" s="28"/>
      <c r="X45" s="28"/>
      <c r="Y45" s="28"/>
      <c r="Z45" s="28"/>
    </row>
    <row r="46" spans="1:26" s="269" customFormat="1" ht="13.5" customHeight="1">
      <c r="A46" s="429">
        <v>35</v>
      </c>
      <c r="B46" s="460" t="s">
        <v>32</v>
      </c>
      <c r="C46" s="348">
        <f t="shared" si="8"/>
        <v>0.055</v>
      </c>
      <c r="D46" s="35">
        <f t="shared" si="8"/>
        <v>0.055</v>
      </c>
      <c r="E46" s="348"/>
      <c r="F46" s="446"/>
      <c r="G46" s="447">
        <f t="shared" si="7"/>
        <v>0.055</v>
      </c>
      <c r="H46" s="448">
        <v>0.055</v>
      </c>
      <c r="I46" s="448"/>
      <c r="J46" s="449"/>
      <c r="K46" s="452"/>
      <c r="L46" s="448"/>
      <c r="M46" s="448"/>
      <c r="N46" s="446"/>
      <c r="O46" s="450"/>
      <c r="P46" s="448"/>
      <c r="Q46" s="448"/>
      <c r="R46" s="451"/>
      <c r="S46" s="450"/>
      <c r="T46" s="448"/>
      <c r="U46" s="448"/>
      <c r="V46" s="451"/>
      <c r="W46" s="28"/>
      <c r="X46" s="28"/>
      <c r="Y46" s="28"/>
      <c r="Z46" s="28"/>
    </row>
    <row r="47" spans="1:26" s="269" customFormat="1" ht="13.5" customHeight="1">
      <c r="A47" s="498">
        <v>36</v>
      </c>
      <c r="B47" s="469" t="s">
        <v>33</v>
      </c>
      <c r="C47" s="264">
        <f t="shared" si="8"/>
        <v>-0.78</v>
      </c>
      <c r="D47" s="30">
        <f t="shared" si="8"/>
        <v>-0.78</v>
      </c>
      <c r="E47" s="264">
        <f t="shared" si="8"/>
        <v>-0.22</v>
      </c>
      <c r="F47" s="328"/>
      <c r="G47" s="400">
        <f t="shared" si="7"/>
        <v>-0.78</v>
      </c>
      <c r="H47" s="82">
        <v>-0.78</v>
      </c>
      <c r="I47" s="82">
        <v>-0.22</v>
      </c>
      <c r="J47" s="253"/>
      <c r="K47" s="313"/>
      <c r="L47" s="82"/>
      <c r="M47" s="82"/>
      <c r="N47" s="328"/>
      <c r="O47" s="68"/>
      <c r="P47" s="82"/>
      <c r="Q47" s="82"/>
      <c r="R47" s="316"/>
      <c r="S47" s="68"/>
      <c r="T47" s="82"/>
      <c r="U47" s="82"/>
      <c r="V47" s="316"/>
      <c r="W47" s="28"/>
      <c r="X47" s="28"/>
      <c r="Y47" s="28"/>
      <c r="Z47" s="28"/>
    </row>
    <row r="48" spans="1:26" s="277" customFormat="1" ht="13.5" customHeight="1" thickBot="1">
      <c r="A48" s="498">
        <v>37</v>
      </c>
      <c r="B48" s="470" t="s">
        <v>39</v>
      </c>
      <c r="C48" s="264">
        <f t="shared" si="8"/>
        <v>2.3</v>
      </c>
      <c r="D48" s="30">
        <f t="shared" si="8"/>
        <v>2.3</v>
      </c>
      <c r="E48" s="82"/>
      <c r="F48" s="328"/>
      <c r="G48" s="360">
        <f t="shared" si="7"/>
        <v>2.3</v>
      </c>
      <c r="H48" s="97">
        <v>2.3</v>
      </c>
      <c r="I48" s="97"/>
      <c r="J48" s="100"/>
      <c r="K48" s="313"/>
      <c r="L48" s="82"/>
      <c r="M48" s="82"/>
      <c r="N48" s="328"/>
      <c r="O48" s="96"/>
      <c r="P48" s="97"/>
      <c r="Q48" s="97"/>
      <c r="R48" s="318"/>
      <c r="S48" s="96"/>
      <c r="T48" s="97"/>
      <c r="U48" s="97"/>
      <c r="V48" s="318"/>
      <c r="W48" s="28"/>
      <c r="X48" s="28"/>
      <c r="Y48" s="28"/>
      <c r="Z48" s="28"/>
    </row>
    <row r="49" spans="1:26" ht="48.75" customHeight="1" thickBot="1">
      <c r="A49" s="499">
        <v>38</v>
      </c>
      <c r="B49" s="471" t="s">
        <v>323</v>
      </c>
      <c r="C49" s="340">
        <f aca="true" t="shared" si="9" ref="C49:C55">G49+K49+O49+S49</f>
        <v>22.351</v>
      </c>
      <c r="D49" s="341">
        <f aca="true" t="shared" si="10" ref="D49:D55">H49+L49+P49+T49</f>
        <v>19.951</v>
      </c>
      <c r="E49" s="342">
        <f>I49+M49+Q49+U49</f>
        <v>-2.235999999999999</v>
      </c>
      <c r="F49" s="343">
        <f>J49+N49+R49+V49</f>
        <v>2.4</v>
      </c>
      <c r="G49" s="344">
        <f aca="true" t="shared" si="11" ref="G49:G55">H49+J49</f>
        <v>17.351</v>
      </c>
      <c r="H49" s="342">
        <f>SUM(H50:H55)</f>
        <v>17.351</v>
      </c>
      <c r="I49" s="342">
        <f>SUM(I50:I55)</f>
        <v>-7.235999999999999</v>
      </c>
      <c r="J49" s="345"/>
      <c r="K49" s="238"/>
      <c r="L49" s="342"/>
      <c r="M49" s="342"/>
      <c r="N49" s="239"/>
      <c r="O49" s="344"/>
      <c r="P49" s="342"/>
      <c r="Q49" s="342"/>
      <c r="R49" s="344"/>
      <c r="S49" s="346">
        <f>S50</f>
        <v>5</v>
      </c>
      <c r="T49" s="305">
        <f>T50</f>
        <v>2.6</v>
      </c>
      <c r="U49" s="305">
        <f>U50</f>
        <v>5</v>
      </c>
      <c r="V49" s="347">
        <f>V50</f>
        <v>2.4</v>
      </c>
      <c r="W49" s="4"/>
      <c r="X49" s="4"/>
      <c r="Y49" s="4"/>
      <c r="Z49" s="4"/>
    </row>
    <row r="50" spans="1:26" s="276" customFormat="1" ht="12.75" customHeight="1">
      <c r="A50" s="500">
        <v>39</v>
      </c>
      <c r="B50" s="472" t="s">
        <v>30</v>
      </c>
      <c r="C50" s="389">
        <f t="shared" si="9"/>
        <v>11.122</v>
      </c>
      <c r="D50" s="390">
        <f t="shared" si="10"/>
        <v>8.722</v>
      </c>
      <c r="E50" s="390">
        <f>I50+M50+Q50+U50</f>
        <v>5</v>
      </c>
      <c r="F50" s="391">
        <f>J50+N50+R50+V50</f>
        <v>2.4</v>
      </c>
      <c r="G50" s="309">
        <f t="shared" si="11"/>
        <v>6.122</v>
      </c>
      <c r="H50" s="278">
        <v>6.122</v>
      </c>
      <c r="I50" s="278"/>
      <c r="J50" s="280"/>
      <c r="K50" s="281"/>
      <c r="L50" s="278"/>
      <c r="M50" s="278"/>
      <c r="N50" s="282"/>
      <c r="O50" s="279"/>
      <c r="P50" s="278"/>
      <c r="Q50" s="278"/>
      <c r="R50" s="279"/>
      <c r="S50" s="284">
        <f>T50+V50</f>
        <v>5</v>
      </c>
      <c r="T50" s="338">
        <v>2.6</v>
      </c>
      <c r="U50" s="339">
        <v>5</v>
      </c>
      <c r="V50" s="282">
        <v>2.4</v>
      </c>
      <c r="W50" s="28"/>
      <c r="X50" s="28"/>
      <c r="Y50" s="28"/>
      <c r="Z50" s="28"/>
    </row>
    <row r="51" spans="1:26" s="277" customFormat="1" ht="12.75" customHeight="1">
      <c r="A51" s="501">
        <v>40</v>
      </c>
      <c r="B51" s="473" t="s">
        <v>29</v>
      </c>
      <c r="C51" s="67">
        <f t="shared" si="9"/>
        <v>16</v>
      </c>
      <c r="D51" s="43">
        <f t="shared" si="10"/>
        <v>16</v>
      </c>
      <c r="E51" s="43"/>
      <c r="F51" s="95"/>
      <c r="G51" s="309">
        <f t="shared" si="11"/>
        <v>16</v>
      </c>
      <c r="H51" s="70">
        <v>16</v>
      </c>
      <c r="I51" s="70"/>
      <c r="J51" s="73"/>
      <c r="K51" s="69"/>
      <c r="L51" s="70"/>
      <c r="M51" s="70"/>
      <c r="N51" s="249"/>
      <c r="O51" s="248"/>
      <c r="P51" s="70"/>
      <c r="Q51" s="70"/>
      <c r="R51" s="73"/>
      <c r="S51" s="336"/>
      <c r="T51" s="72"/>
      <c r="U51" s="70"/>
      <c r="V51" s="249"/>
      <c r="W51" s="28"/>
      <c r="X51" s="28"/>
      <c r="Y51" s="28"/>
      <c r="Z51" s="28"/>
    </row>
    <row r="52" spans="1:26" s="269" customFormat="1" ht="12.75" customHeight="1">
      <c r="A52" s="428">
        <v>42</v>
      </c>
      <c r="B52" s="474" t="s">
        <v>33</v>
      </c>
      <c r="C52" s="46">
        <f t="shared" si="9"/>
        <v>-2.995</v>
      </c>
      <c r="D52" s="26">
        <f t="shared" si="10"/>
        <v>-2.995</v>
      </c>
      <c r="E52" s="26">
        <f>I52+M52+Q52+U52</f>
        <v>-2.3</v>
      </c>
      <c r="F52" s="47"/>
      <c r="G52" s="25">
        <f t="shared" si="11"/>
        <v>-2.995</v>
      </c>
      <c r="H52" s="26">
        <v>-2.995</v>
      </c>
      <c r="I52" s="35">
        <v>-2.3</v>
      </c>
      <c r="J52" s="62"/>
      <c r="K52" s="92"/>
      <c r="L52" s="36"/>
      <c r="M52" s="36"/>
      <c r="N52" s="274"/>
      <c r="O52" s="89"/>
      <c r="P52" s="36"/>
      <c r="Q52" s="36"/>
      <c r="R52" s="90"/>
      <c r="S52" s="46"/>
      <c r="T52" s="26"/>
      <c r="U52" s="26"/>
      <c r="V52" s="47"/>
      <c r="W52" s="28"/>
      <c r="X52" s="28"/>
      <c r="Y52" s="28"/>
      <c r="Z52" s="28"/>
    </row>
    <row r="53" spans="1:26" ht="12.75" customHeight="1">
      <c r="A53" s="495">
        <v>43</v>
      </c>
      <c r="B53" s="475" t="s">
        <v>35</v>
      </c>
      <c r="C53" s="54">
        <f t="shared" si="9"/>
        <v>0.6</v>
      </c>
      <c r="D53" s="13">
        <f t="shared" si="10"/>
        <v>0.6</v>
      </c>
      <c r="E53" s="13">
        <f>I53+M53+Q53+U53</f>
        <v>0.15</v>
      </c>
      <c r="F53" s="53"/>
      <c r="G53" s="14">
        <f t="shared" si="11"/>
        <v>0.6</v>
      </c>
      <c r="H53" s="13">
        <v>0.6</v>
      </c>
      <c r="I53" s="30">
        <v>0.15</v>
      </c>
      <c r="J53" s="15"/>
      <c r="K53" s="52"/>
      <c r="L53" s="17"/>
      <c r="M53" s="17"/>
      <c r="N53" s="56"/>
      <c r="O53" s="18"/>
      <c r="P53" s="17"/>
      <c r="Q53" s="17"/>
      <c r="R53" s="20"/>
      <c r="S53" s="54"/>
      <c r="T53" s="13"/>
      <c r="U53" s="13"/>
      <c r="V53" s="53"/>
      <c r="W53" s="4"/>
      <c r="X53" s="4"/>
      <c r="Y53" s="4"/>
      <c r="Z53" s="4"/>
    </row>
    <row r="54" spans="1:26" s="269" customFormat="1" ht="12.75" customHeight="1">
      <c r="A54" s="428">
        <v>44</v>
      </c>
      <c r="B54" s="476" t="s">
        <v>59</v>
      </c>
      <c r="C54" s="67">
        <f t="shared" si="9"/>
        <v>-5.8</v>
      </c>
      <c r="D54" s="43">
        <f t="shared" si="10"/>
        <v>-5.8</v>
      </c>
      <c r="E54" s="43">
        <f>I54+M54+Q54+U54</f>
        <v>-5.8</v>
      </c>
      <c r="F54" s="95"/>
      <c r="G54" s="267">
        <f t="shared" si="11"/>
        <v>-5.8</v>
      </c>
      <c r="H54" s="43">
        <v>-5.8</v>
      </c>
      <c r="I54" s="43">
        <v>-5.8</v>
      </c>
      <c r="J54" s="101"/>
      <c r="K54" s="50"/>
      <c r="L54" s="41"/>
      <c r="M54" s="41"/>
      <c r="N54" s="51"/>
      <c r="O54" s="45"/>
      <c r="P54" s="41"/>
      <c r="Q54" s="41"/>
      <c r="R54" s="63"/>
      <c r="S54" s="67"/>
      <c r="T54" s="43"/>
      <c r="U54" s="43"/>
      <c r="V54" s="95"/>
      <c r="W54" s="28"/>
      <c r="X54" s="28"/>
      <c r="Y54" s="28"/>
      <c r="Z54" s="28"/>
    </row>
    <row r="55" spans="1:26" s="269" customFormat="1" ht="12.75" customHeight="1" thickBot="1">
      <c r="A55" s="498">
        <v>45</v>
      </c>
      <c r="B55" s="477" t="s">
        <v>39</v>
      </c>
      <c r="C55" s="96">
        <f t="shared" si="9"/>
        <v>3.424</v>
      </c>
      <c r="D55" s="97">
        <f t="shared" si="10"/>
        <v>3.424</v>
      </c>
      <c r="E55" s="97">
        <f>I55+M55+Q55+U55</f>
        <v>0.714</v>
      </c>
      <c r="F55" s="318"/>
      <c r="G55" s="313">
        <f t="shared" si="11"/>
        <v>3.424</v>
      </c>
      <c r="H55" s="82">
        <v>3.424</v>
      </c>
      <c r="I55" s="82">
        <v>0.714</v>
      </c>
      <c r="J55" s="328"/>
      <c r="K55" s="333"/>
      <c r="L55" s="240"/>
      <c r="M55" s="240"/>
      <c r="N55" s="253"/>
      <c r="O55" s="255"/>
      <c r="P55" s="240"/>
      <c r="Q55" s="240"/>
      <c r="R55" s="254"/>
      <c r="S55" s="68"/>
      <c r="T55" s="82"/>
      <c r="U55" s="82"/>
      <c r="V55" s="316"/>
      <c r="W55" s="28"/>
      <c r="X55" s="28"/>
      <c r="Y55" s="28"/>
      <c r="Z55" s="28"/>
    </row>
    <row r="56" spans="1:26" ht="56.25" customHeight="1" thickBot="1">
      <c r="A56" s="497">
        <v>46</v>
      </c>
      <c r="B56" s="478" t="s">
        <v>60</v>
      </c>
      <c r="C56" s="77">
        <f>G56+K56+O56+S56</f>
        <v>-45.6</v>
      </c>
      <c r="D56" s="78">
        <f>H56+L56+P56+T56</f>
        <v>-45.6</v>
      </c>
      <c r="E56" s="78">
        <f>I56+M56+Q56+U56</f>
        <v>-0.9070000000000001</v>
      </c>
      <c r="F56" s="79"/>
      <c r="G56" s="84">
        <f>G58+G67</f>
        <v>-46</v>
      </c>
      <c r="H56" s="91">
        <f>H58+H67</f>
        <v>-46</v>
      </c>
      <c r="I56" s="91"/>
      <c r="J56" s="241"/>
      <c r="K56" s="84">
        <f>K64</f>
        <v>2.1</v>
      </c>
      <c r="L56" s="91">
        <f>L64</f>
        <v>2.1</v>
      </c>
      <c r="M56" s="91">
        <f>M57+M58+SUM(M65:M68)</f>
        <v>0.22599999999999987</v>
      </c>
      <c r="N56" s="307"/>
      <c r="O56" s="80"/>
      <c r="P56" s="78"/>
      <c r="Q56" s="78"/>
      <c r="R56" s="81"/>
      <c r="S56" s="84">
        <f>S57</f>
        <v>-1.7</v>
      </c>
      <c r="T56" s="91">
        <f>T57</f>
        <v>-1.7</v>
      </c>
      <c r="U56" s="83">
        <f>U57</f>
        <v>-1.133</v>
      </c>
      <c r="V56" s="79"/>
      <c r="W56" s="4"/>
      <c r="X56" s="4"/>
      <c r="Y56" s="4"/>
      <c r="Z56" s="4"/>
    </row>
    <row r="57" spans="1:26" ht="12.75" customHeight="1">
      <c r="A57" s="426">
        <v>47</v>
      </c>
      <c r="B57" s="479" t="s">
        <v>327</v>
      </c>
      <c r="C57" s="46">
        <f>G57+K57+O57+S57</f>
        <v>-1.7</v>
      </c>
      <c r="D57" s="62">
        <f>H57+L57+P57+T57</f>
        <v>-1.7</v>
      </c>
      <c r="E57" s="62"/>
      <c r="F57" s="317"/>
      <c r="G57" s="25"/>
      <c r="H57" s="35"/>
      <c r="I57" s="26"/>
      <c r="J57" s="62"/>
      <c r="K57" s="64"/>
      <c r="L57" s="285"/>
      <c r="M57" s="444">
        <v>1.133</v>
      </c>
      <c r="N57" s="274"/>
      <c r="O57" s="18"/>
      <c r="P57" s="17"/>
      <c r="Q57" s="17"/>
      <c r="R57" s="20"/>
      <c r="S57" s="284">
        <f>T57+V57</f>
        <v>-1.7</v>
      </c>
      <c r="T57" s="26">
        <v>-1.7</v>
      </c>
      <c r="U57" s="26">
        <v>-1.133</v>
      </c>
      <c r="V57" s="47"/>
      <c r="W57" s="28"/>
      <c r="X57" s="28"/>
      <c r="Y57" s="28"/>
      <c r="Z57" s="28"/>
    </row>
    <row r="58" spans="1:26" ht="12.75" customHeight="1">
      <c r="A58" s="426">
        <v>48</v>
      </c>
      <c r="B58" s="480" t="s">
        <v>61</v>
      </c>
      <c r="C58" s="111">
        <f aca="true" t="shared" si="12" ref="C58:C64">G58+K58+O58+S58</f>
        <v>-43.9</v>
      </c>
      <c r="D58" s="75">
        <f aca="true" t="shared" si="13" ref="D58:D64">H58+L58+P58+T58</f>
        <v>-43.9</v>
      </c>
      <c r="E58" s="36"/>
      <c r="F58" s="53"/>
      <c r="G58" s="355">
        <f>SUM(G59:G63)</f>
        <v>-46</v>
      </c>
      <c r="H58" s="70">
        <f>SUM(H59:H63)</f>
        <v>-46</v>
      </c>
      <c r="I58" s="14"/>
      <c r="J58" s="15"/>
      <c r="K58" s="55">
        <f>K64</f>
        <v>2.1</v>
      </c>
      <c r="L58" s="43">
        <f>L64</f>
        <v>2.1</v>
      </c>
      <c r="M58" s="41"/>
      <c r="N58" s="105"/>
      <c r="O58" s="18"/>
      <c r="P58" s="17"/>
      <c r="Q58" s="17"/>
      <c r="R58" s="20"/>
      <c r="S58" s="54"/>
      <c r="T58" s="13"/>
      <c r="U58" s="13"/>
      <c r="V58" s="53"/>
      <c r="W58" s="28"/>
      <c r="X58" s="28"/>
      <c r="Y58" s="28"/>
      <c r="Z58" s="28"/>
    </row>
    <row r="59" spans="1:26" ht="12.75" customHeight="1">
      <c r="A59" s="426">
        <v>49</v>
      </c>
      <c r="B59" s="481" t="s">
        <v>380</v>
      </c>
      <c r="C59" s="112">
        <f t="shared" si="12"/>
        <v>-42.75</v>
      </c>
      <c r="D59" s="235">
        <f t="shared" si="13"/>
        <v>-42.75</v>
      </c>
      <c r="E59" s="17"/>
      <c r="F59" s="53"/>
      <c r="G59" s="268">
        <f>H59</f>
        <v>-42.75</v>
      </c>
      <c r="H59" s="36">
        <v>-42.75</v>
      </c>
      <c r="I59" s="13"/>
      <c r="J59" s="15"/>
      <c r="K59" s="252"/>
      <c r="L59" s="36"/>
      <c r="M59" s="36"/>
      <c r="N59" s="56"/>
      <c r="O59" s="18"/>
      <c r="P59" s="17"/>
      <c r="Q59" s="17"/>
      <c r="R59" s="20"/>
      <c r="S59" s="54"/>
      <c r="T59" s="13"/>
      <c r="U59" s="13"/>
      <c r="V59" s="53"/>
      <c r="W59" s="28"/>
      <c r="X59" s="28"/>
      <c r="Y59" s="28"/>
      <c r="Z59" s="28"/>
    </row>
    <row r="60" spans="1:26" ht="12.75" customHeight="1">
      <c r="A60" s="426">
        <v>50</v>
      </c>
      <c r="B60" s="482" t="s">
        <v>382</v>
      </c>
      <c r="C60" s="112">
        <f t="shared" si="12"/>
        <v>30</v>
      </c>
      <c r="D60" s="235">
        <f t="shared" si="13"/>
        <v>30</v>
      </c>
      <c r="E60" s="13"/>
      <c r="F60" s="53"/>
      <c r="G60" s="268">
        <f>H60</f>
        <v>30</v>
      </c>
      <c r="H60" s="235">
        <v>30</v>
      </c>
      <c r="I60" s="13"/>
      <c r="J60" s="15"/>
      <c r="K60" s="112"/>
      <c r="L60" s="17"/>
      <c r="M60" s="17"/>
      <c r="N60" s="56"/>
      <c r="O60" s="18"/>
      <c r="P60" s="17"/>
      <c r="Q60" s="17"/>
      <c r="R60" s="20"/>
      <c r="S60" s="54"/>
      <c r="T60" s="13"/>
      <c r="U60" s="13"/>
      <c r="V60" s="53"/>
      <c r="W60" s="28"/>
      <c r="X60" s="28"/>
      <c r="Y60" s="28"/>
      <c r="Z60" s="28"/>
    </row>
    <row r="61" spans="1:26" s="276" customFormat="1" ht="12.75" customHeight="1">
      <c r="A61" s="426">
        <v>51</v>
      </c>
      <c r="B61" s="483" t="s">
        <v>372</v>
      </c>
      <c r="C61" s="112">
        <f t="shared" si="12"/>
        <v>-40</v>
      </c>
      <c r="D61" s="235">
        <f t="shared" si="13"/>
        <v>-40</v>
      </c>
      <c r="E61" s="13"/>
      <c r="F61" s="53"/>
      <c r="G61" s="268">
        <f>H61</f>
        <v>-40</v>
      </c>
      <c r="H61" s="235">
        <v>-40</v>
      </c>
      <c r="I61" s="13"/>
      <c r="J61" s="15"/>
      <c r="K61" s="112"/>
      <c r="L61" s="17"/>
      <c r="M61" s="17"/>
      <c r="N61" s="56"/>
      <c r="O61" s="18"/>
      <c r="P61" s="17"/>
      <c r="Q61" s="17"/>
      <c r="R61" s="20"/>
      <c r="S61" s="54"/>
      <c r="T61" s="13"/>
      <c r="U61" s="13"/>
      <c r="V61" s="53"/>
      <c r="W61" s="28"/>
      <c r="X61" s="28"/>
      <c r="Y61" s="28"/>
      <c r="Z61" s="28"/>
    </row>
    <row r="62" spans="1:26" s="356" customFormat="1" ht="12.75" customHeight="1">
      <c r="A62" s="426">
        <v>52</v>
      </c>
      <c r="B62" s="484" t="s">
        <v>381</v>
      </c>
      <c r="C62" s="112">
        <f t="shared" si="12"/>
        <v>5.15</v>
      </c>
      <c r="D62" s="235">
        <f t="shared" si="13"/>
        <v>5.15</v>
      </c>
      <c r="E62" s="13"/>
      <c r="F62" s="53"/>
      <c r="G62" s="268">
        <f>H62</f>
        <v>5.15</v>
      </c>
      <c r="H62" s="235">
        <v>5.15</v>
      </c>
      <c r="I62" s="13"/>
      <c r="J62" s="15"/>
      <c r="K62" s="112"/>
      <c r="L62" s="17"/>
      <c r="M62" s="17"/>
      <c r="N62" s="56"/>
      <c r="O62" s="18"/>
      <c r="P62" s="17"/>
      <c r="Q62" s="17"/>
      <c r="R62" s="20"/>
      <c r="S62" s="54"/>
      <c r="T62" s="13"/>
      <c r="U62" s="13"/>
      <c r="V62" s="53"/>
      <c r="W62" s="28"/>
      <c r="X62" s="28"/>
      <c r="Y62" s="28"/>
      <c r="Z62" s="28"/>
    </row>
    <row r="63" spans="1:26" s="356" customFormat="1" ht="12.75" customHeight="1">
      <c r="A63" s="426">
        <v>53</v>
      </c>
      <c r="B63" s="484" t="s">
        <v>385</v>
      </c>
      <c r="C63" s="112">
        <f t="shared" si="12"/>
        <v>1.6</v>
      </c>
      <c r="D63" s="235">
        <f t="shared" si="13"/>
        <v>1.6</v>
      </c>
      <c r="E63" s="13"/>
      <c r="F63" s="53"/>
      <c r="G63" s="268">
        <f>H63</f>
        <v>1.6</v>
      </c>
      <c r="H63" s="235">
        <v>1.6</v>
      </c>
      <c r="I63" s="13"/>
      <c r="J63" s="15"/>
      <c r="K63" s="112"/>
      <c r="L63" s="17"/>
      <c r="M63" s="17"/>
      <c r="N63" s="56"/>
      <c r="O63" s="18"/>
      <c r="P63" s="17"/>
      <c r="Q63" s="17"/>
      <c r="R63" s="20"/>
      <c r="S63" s="54"/>
      <c r="T63" s="13"/>
      <c r="U63" s="13"/>
      <c r="V63" s="53"/>
      <c r="W63" s="28"/>
      <c r="X63" s="28"/>
      <c r="Y63" s="28"/>
      <c r="Z63" s="28"/>
    </row>
    <row r="64" spans="1:26" s="424" customFormat="1" ht="25.5" customHeight="1">
      <c r="A64" s="426">
        <v>54</v>
      </c>
      <c r="B64" s="484" t="s">
        <v>389</v>
      </c>
      <c r="C64" s="112">
        <f t="shared" si="12"/>
        <v>2.1</v>
      </c>
      <c r="D64" s="235">
        <f t="shared" si="13"/>
        <v>2.1</v>
      </c>
      <c r="E64" s="13"/>
      <c r="F64" s="53"/>
      <c r="G64" s="268"/>
      <c r="H64" s="235"/>
      <c r="I64" s="13"/>
      <c r="J64" s="15"/>
      <c r="K64" s="112">
        <v>2.1</v>
      </c>
      <c r="L64" s="17">
        <v>2.1</v>
      </c>
      <c r="M64" s="17"/>
      <c r="N64" s="56"/>
      <c r="O64" s="18"/>
      <c r="P64" s="17"/>
      <c r="Q64" s="17"/>
      <c r="R64" s="20"/>
      <c r="S64" s="54"/>
      <c r="T64" s="13"/>
      <c r="U64" s="13"/>
      <c r="V64" s="53"/>
      <c r="W64" s="28"/>
      <c r="X64" s="28"/>
      <c r="Y64" s="28"/>
      <c r="Z64" s="28"/>
    </row>
    <row r="65" spans="1:26" s="251" customFormat="1" ht="12.75" customHeight="1">
      <c r="A65" s="426">
        <v>55</v>
      </c>
      <c r="B65" s="485" t="s">
        <v>33</v>
      </c>
      <c r="C65" s="54"/>
      <c r="D65" s="13"/>
      <c r="E65" s="75">
        <f>M65</f>
        <v>-0.241</v>
      </c>
      <c r="F65" s="53"/>
      <c r="G65" s="268"/>
      <c r="H65" s="17"/>
      <c r="I65" s="17"/>
      <c r="J65" s="20"/>
      <c r="K65" s="54"/>
      <c r="L65" s="13"/>
      <c r="M65" s="75">
        <v>-0.241</v>
      </c>
      <c r="N65" s="56"/>
      <c r="O65" s="18"/>
      <c r="P65" s="17"/>
      <c r="Q65" s="17"/>
      <c r="R65" s="20"/>
      <c r="S65" s="52"/>
      <c r="T65" s="17"/>
      <c r="U65" s="17"/>
      <c r="V65" s="56"/>
      <c r="W65" s="28"/>
      <c r="X65" s="28"/>
      <c r="Y65" s="28"/>
      <c r="Z65" s="28"/>
    </row>
    <row r="66" spans="1:26" ht="12.75" customHeight="1">
      <c r="A66" s="426">
        <v>56</v>
      </c>
      <c r="B66" s="480" t="s">
        <v>37</v>
      </c>
      <c r="C66" s="54"/>
      <c r="D66" s="13"/>
      <c r="E66" s="75">
        <f>M66</f>
        <v>-0.44</v>
      </c>
      <c r="F66" s="53"/>
      <c r="G66" s="268"/>
      <c r="H66" s="17"/>
      <c r="I66" s="17"/>
      <c r="J66" s="20"/>
      <c r="K66" s="60"/>
      <c r="L66" s="30"/>
      <c r="M66" s="30">
        <v>-0.44</v>
      </c>
      <c r="N66" s="49"/>
      <c r="O66" s="18"/>
      <c r="P66" s="17"/>
      <c r="Q66" s="17"/>
      <c r="R66" s="20"/>
      <c r="S66" s="52"/>
      <c r="T66" s="17"/>
      <c r="U66" s="17"/>
      <c r="V66" s="56"/>
      <c r="W66" s="4"/>
      <c r="X66" s="4"/>
      <c r="Y66" s="4"/>
      <c r="Z66" s="4"/>
    </row>
    <row r="67" spans="1:26" s="251" customFormat="1" ht="12.75" customHeight="1">
      <c r="A67" s="429">
        <v>57</v>
      </c>
      <c r="B67" s="486" t="s">
        <v>39</v>
      </c>
      <c r="C67" s="67"/>
      <c r="D67" s="43"/>
      <c r="E67" s="75">
        <f>M67</f>
        <v>-0.06</v>
      </c>
      <c r="F67" s="95"/>
      <c r="G67" s="76"/>
      <c r="H67" s="70"/>
      <c r="I67" s="41"/>
      <c r="J67" s="63"/>
      <c r="K67" s="67"/>
      <c r="L67" s="43"/>
      <c r="M67" s="43">
        <v>-0.06</v>
      </c>
      <c r="N67" s="51"/>
      <c r="O67" s="45"/>
      <c r="P67" s="41"/>
      <c r="Q67" s="41"/>
      <c r="R67" s="63"/>
      <c r="S67" s="50"/>
      <c r="T67" s="41"/>
      <c r="U67" s="41"/>
      <c r="V67" s="51"/>
      <c r="W67" s="28"/>
      <c r="X67" s="28"/>
      <c r="Y67" s="28"/>
      <c r="Z67" s="28"/>
    </row>
    <row r="68" spans="1:26" s="234" customFormat="1" ht="12.75" customHeight="1" thickBot="1">
      <c r="A68" s="429">
        <v>58</v>
      </c>
      <c r="B68" s="486" t="s">
        <v>40</v>
      </c>
      <c r="C68" s="96"/>
      <c r="D68" s="97"/>
      <c r="E68" s="75">
        <f>M68</f>
        <v>-0.166</v>
      </c>
      <c r="F68" s="318"/>
      <c r="G68" s="310"/>
      <c r="H68" s="99"/>
      <c r="I68" s="99"/>
      <c r="J68" s="327"/>
      <c r="K68" s="96"/>
      <c r="L68" s="97"/>
      <c r="M68" s="97">
        <v>-0.166</v>
      </c>
      <c r="N68" s="100"/>
      <c r="O68" s="255"/>
      <c r="P68" s="240"/>
      <c r="Q68" s="240"/>
      <c r="R68" s="254"/>
      <c r="S68" s="333"/>
      <c r="T68" s="240"/>
      <c r="U68" s="240"/>
      <c r="V68" s="253"/>
      <c r="W68" s="28"/>
      <c r="X68" s="28"/>
      <c r="Y68" s="28"/>
      <c r="Z68" s="28"/>
    </row>
    <row r="69" spans="1:26" ht="53.25" customHeight="1" thickBot="1">
      <c r="A69" s="497">
        <v>59</v>
      </c>
      <c r="B69" s="463" t="s">
        <v>62</v>
      </c>
      <c r="C69" s="77">
        <f>G69+O69+S69</f>
        <v>44.952</v>
      </c>
      <c r="D69" s="78">
        <f>H69+L69+P69+T69</f>
        <v>44.952</v>
      </c>
      <c r="E69" s="78">
        <f>I69+M69+Q69+U69</f>
        <v>-5.487</v>
      </c>
      <c r="F69" s="79"/>
      <c r="G69" s="311">
        <f>G70+G74+G75+G76+G78+G77+G72+G79</f>
        <v>49.641999999999996</v>
      </c>
      <c r="H69" s="91">
        <f>H70+H74+H75+H76+H78+H77+H72+H79</f>
        <v>49.641999999999996</v>
      </c>
      <c r="I69" s="91">
        <f>I70+I74+I75+I76+I78</f>
        <v>-5.502</v>
      </c>
      <c r="J69" s="81"/>
      <c r="K69" s="77"/>
      <c r="L69" s="91"/>
      <c r="M69" s="91"/>
      <c r="N69" s="307"/>
      <c r="O69" s="331"/>
      <c r="P69" s="93"/>
      <c r="Q69" s="93"/>
      <c r="R69" s="331"/>
      <c r="S69" s="349">
        <f>S79</f>
        <v>-4.69</v>
      </c>
      <c r="T69" s="350">
        <f>T79</f>
        <v>-4.69</v>
      </c>
      <c r="U69" s="350">
        <f>U79</f>
        <v>0.015</v>
      </c>
      <c r="V69" s="351"/>
      <c r="W69" s="4"/>
      <c r="X69" s="4"/>
      <c r="Y69" s="4"/>
      <c r="Z69" s="4"/>
    </row>
    <row r="70" spans="1:26" ht="12.75" customHeight="1">
      <c r="A70" s="495">
        <v>60</v>
      </c>
      <c r="B70" s="475" t="s">
        <v>63</v>
      </c>
      <c r="C70" s="319">
        <f>C71</f>
        <v>40</v>
      </c>
      <c r="D70" s="236">
        <f>D71</f>
        <v>40</v>
      </c>
      <c r="E70" s="236"/>
      <c r="F70" s="242"/>
      <c r="G70" s="312">
        <f>G71</f>
        <v>40</v>
      </c>
      <c r="H70" s="243">
        <f>H71</f>
        <v>40</v>
      </c>
      <c r="I70" s="243"/>
      <c r="J70" s="244"/>
      <c r="K70" s="245"/>
      <c r="L70" s="246"/>
      <c r="M70" s="247"/>
      <c r="N70" s="237"/>
      <c r="O70" s="89"/>
      <c r="P70" s="36"/>
      <c r="Q70" s="36"/>
      <c r="R70" s="90"/>
      <c r="S70" s="92"/>
      <c r="T70" s="36"/>
      <c r="U70" s="36"/>
      <c r="V70" s="274"/>
      <c r="W70" s="4"/>
      <c r="X70" s="4"/>
      <c r="Y70" s="4"/>
      <c r="Z70" s="4"/>
    </row>
    <row r="71" spans="1:26" s="276" customFormat="1" ht="12.75" customHeight="1">
      <c r="A71" s="426">
        <v>61</v>
      </c>
      <c r="B71" s="487" t="s">
        <v>371</v>
      </c>
      <c r="C71" s="252">
        <f>D71</f>
        <v>40</v>
      </c>
      <c r="D71" s="235">
        <f>H71</f>
        <v>40</v>
      </c>
      <c r="E71" s="75"/>
      <c r="F71" s="105"/>
      <c r="G71" s="268">
        <f>H71</f>
        <v>40</v>
      </c>
      <c r="H71" s="18">
        <v>40</v>
      </c>
      <c r="I71" s="103"/>
      <c r="J71" s="24"/>
      <c r="K71" s="52"/>
      <c r="L71" s="17"/>
      <c r="M71" s="17"/>
      <c r="N71" s="56"/>
      <c r="O71" s="18"/>
      <c r="P71" s="17"/>
      <c r="Q71" s="17"/>
      <c r="R71" s="20"/>
      <c r="S71" s="52"/>
      <c r="T71" s="17"/>
      <c r="U71" s="17"/>
      <c r="V71" s="56"/>
      <c r="W71" s="28"/>
      <c r="X71" s="28"/>
      <c r="Y71" s="28"/>
      <c r="Z71" s="28"/>
    </row>
    <row r="72" spans="1:26" s="283" customFormat="1" ht="12.75" customHeight="1">
      <c r="A72" s="426">
        <v>62</v>
      </c>
      <c r="B72" s="488" t="s">
        <v>366</v>
      </c>
      <c r="C72" s="74">
        <f>D72</f>
        <v>10</v>
      </c>
      <c r="D72" s="75">
        <f>H72</f>
        <v>10</v>
      </c>
      <c r="E72" s="75"/>
      <c r="F72" s="300"/>
      <c r="G72" s="76">
        <f>G73</f>
        <v>10</v>
      </c>
      <c r="H72" s="76">
        <f>H73</f>
        <v>10</v>
      </c>
      <c r="I72" s="103"/>
      <c r="J72" s="24"/>
      <c r="K72" s="52"/>
      <c r="L72" s="17"/>
      <c r="M72" s="17"/>
      <c r="N72" s="56"/>
      <c r="O72" s="18"/>
      <c r="P72" s="17"/>
      <c r="Q72" s="17"/>
      <c r="R72" s="20"/>
      <c r="S72" s="52"/>
      <c r="T72" s="17"/>
      <c r="U72" s="17"/>
      <c r="V72" s="56"/>
      <c r="W72" s="28"/>
      <c r="X72" s="28"/>
      <c r="Y72" s="28"/>
      <c r="Z72" s="28"/>
    </row>
    <row r="73" spans="1:26" s="283" customFormat="1" ht="12.75" customHeight="1">
      <c r="A73" s="426">
        <v>63</v>
      </c>
      <c r="B73" s="487" t="s">
        <v>367</v>
      </c>
      <c r="C73" s="252">
        <f>D73</f>
        <v>10</v>
      </c>
      <c r="D73" s="235">
        <f>H73</f>
        <v>10</v>
      </c>
      <c r="E73" s="75"/>
      <c r="F73" s="105"/>
      <c r="G73" s="268">
        <f>H73</f>
        <v>10</v>
      </c>
      <c r="H73" s="18">
        <v>10</v>
      </c>
      <c r="I73" s="103"/>
      <c r="J73" s="24"/>
      <c r="K73" s="52"/>
      <c r="L73" s="17"/>
      <c r="M73" s="17"/>
      <c r="N73" s="56"/>
      <c r="O73" s="18"/>
      <c r="P73" s="17"/>
      <c r="Q73" s="17"/>
      <c r="R73" s="20"/>
      <c r="S73" s="52"/>
      <c r="T73" s="17"/>
      <c r="U73" s="17"/>
      <c r="V73" s="56"/>
      <c r="W73" s="28"/>
      <c r="X73" s="28"/>
      <c r="Y73" s="28"/>
      <c r="Z73" s="28"/>
    </row>
    <row r="74" spans="1:26" s="269" customFormat="1" ht="12.75" customHeight="1">
      <c r="A74" s="426">
        <v>64</v>
      </c>
      <c r="B74" s="480" t="s">
        <v>33</v>
      </c>
      <c r="C74" s="68">
        <f aca="true" t="shared" si="14" ref="C74:C79">G74+K74+O74+S74</f>
        <v>1.786</v>
      </c>
      <c r="D74" s="75">
        <f>H74</f>
        <v>1.786</v>
      </c>
      <c r="E74" s="75">
        <f>I74</f>
        <v>0.286</v>
      </c>
      <c r="F74" s="59"/>
      <c r="G74" s="14">
        <f aca="true" t="shared" si="15" ref="G74:G79">H74+J74</f>
        <v>1.786</v>
      </c>
      <c r="H74" s="75">
        <v>1.786</v>
      </c>
      <c r="I74" s="75">
        <v>0.286</v>
      </c>
      <c r="J74" s="24"/>
      <c r="K74" s="52"/>
      <c r="L74" s="17"/>
      <c r="M74" s="17"/>
      <c r="N74" s="56"/>
      <c r="O74" s="18"/>
      <c r="P74" s="17"/>
      <c r="Q74" s="17"/>
      <c r="R74" s="20"/>
      <c r="S74" s="52"/>
      <c r="T74" s="17"/>
      <c r="U74" s="17"/>
      <c r="V74" s="56"/>
      <c r="W74" s="28"/>
      <c r="X74" s="28"/>
      <c r="Y74" s="28"/>
      <c r="Z74" s="28"/>
    </row>
    <row r="75" spans="1:26" s="269" customFormat="1" ht="12.75" customHeight="1">
      <c r="A75" s="426">
        <v>65</v>
      </c>
      <c r="B75" s="489" t="s">
        <v>35</v>
      </c>
      <c r="C75" s="67">
        <f t="shared" si="14"/>
        <v>0.1</v>
      </c>
      <c r="D75" s="76">
        <f>H75</f>
        <v>0.1</v>
      </c>
      <c r="E75" s="75">
        <f>I75</f>
        <v>0.02</v>
      </c>
      <c r="F75" s="59"/>
      <c r="G75" s="14">
        <f t="shared" si="15"/>
        <v>0.1</v>
      </c>
      <c r="H75" s="75">
        <v>0.1</v>
      </c>
      <c r="I75" s="75">
        <v>0.02</v>
      </c>
      <c r="J75" s="24"/>
      <c r="K75" s="52"/>
      <c r="L75" s="17"/>
      <c r="M75" s="17"/>
      <c r="N75" s="56"/>
      <c r="O75" s="18"/>
      <c r="P75" s="17"/>
      <c r="Q75" s="17"/>
      <c r="R75" s="20"/>
      <c r="S75" s="52"/>
      <c r="T75" s="17"/>
      <c r="U75" s="17"/>
      <c r="V75" s="56"/>
      <c r="W75" s="28"/>
      <c r="X75" s="28"/>
      <c r="Y75" s="28"/>
      <c r="Z75" s="28"/>
    </row>
    <row r="76" spans="1:26" s="269" customFormat="1" ht="12.75" customHeight="1">
      <c r="A76" s="428">
        <v>66</v>
      </c>
      <c r="B76" s="476" t="s">
        <v>59</v>
      </c>
      <c r="C76" s="275">
        <f t="shared" si="14"/>
        <v>2.11</v>
      </c>
      <c r="D76" s="43">
        <f>H76+L76+P76+T76</f>
        <v>2.11</v>
      </c>
      <c r="E76" s="43">
        <f>I76</f>
        <v>-5.176</v>
      </c>
      <c r="F76" s="320"/>
      <c r="G76" s="267">
        <f t="shared" si="15"/>
        <v>2.11</v>
      </c>
      <c r="H76" s="43">
        <v>2.11</v>
      </c>
      <c r="I76" s="43">
        <v>-5.176</v>
      </c>
      <c r="J76" s="101"/>
      <c r="K76" s="67"/>
      <c r="L76" s="41"/>
      <c r="M76" s="41"/>
      <c r="N76" s="51"/>
      <c r="O76" s="45"/>
      <c r="P76" s="41"/>
      <c r="Q76" s="41"/>
      <c r="R76" s="63"/>
      <c r="S76" s="54"/>
      <c r="T76" s="43"/>
      <c r="U76" s="43"/>
      <c r="V76" s="95"/>
      <c r="W76" s="28"/>
      <c r="X76" s="28"/>
      <c r="Y76" s="28"/>
      <c r="Z76" s="28"/>
    </row>
    <row r="77" spans="1:26" s="277" customFormat="1" ht="12.75" customHeight="1">
      <c r="A77" s="498">
        <v>67</v>
      </c>
      <c r="B77" s="270" t="s">
        <v>363</v>
      </c>
      <c r="C77" s="68">
        <f t="shared" si="14"/>
        <v>0.4</v>
      </c>
      <c r="D77" s="43">
        <f>H77+L77+P77+T77</f>
        <v>0.4</v>
      </c>
      <c r="E77" s="82"/>
      <c r="F77" s="321"/>
      <c r="G77" s="313">
        <f t="shared" si="15"/>
        <v>0.4</v>
      </c>
      <c r="H77" s="82">
        <v>0.4</v>
      </c>
      <c r="I77" s="82"/>
      <c r="J77" s="328"/>
      <c r="K77" s="68"/>
      <c r="L77" s="240"/>
      <c r="M77" s="240"/>
      <c r="N77" s="253"/>
      <c r="O77" s="255"/>
      <c r="P77" s="240"/>
      <c r="Q77" s="240"/>
      <c r="R77" s="254"/>
      <c r="S77" s="54"/>
      <c r="T77" s="82"/>
      <c r="U77" s="82"/>
      <c r="V77" s="316"/>
      <c r="W77" s="28"/>
      <c r="X77" s="28"/>
      <c r="Y77" s="28"/>
      <c r="Z77" s="28"/>
    </row>
    <row r="78" spans="1:26" s="269" customFormat="1" ht="12.75" customHeight="1">
      <c r="A78" s="498">
        <v>68</v>
      </c>
      <c r="B78" s="486" t="s">
        <v>39</v>
      </c>
      <c r="C78" s="68">
        <f t="shared" si="14"/>
        <v>0.486</v>
      </c>
      <c r="D78" s="82">
        <f>H78+L78+P78+T78</f>
        <v>0.486</v>
      </c>
      <c r="E78" s="82">
        <f>I78</f>
        <v>-0.632</v>
      </c>
      <c r="F78" s="321"/>
      <c r="G78" s="313">
        <f t="shared" si="15"/>
        <v>0.486</v>
      </c>
      <c r="H78" s="82">
        <v>0.486</v>
      </c>
      <c r="I78" s="82">
        <v>-0.632</v>
      </c>
      <c r="J78" s="328"/>
      <c r="K78" s="68"/>
      <c r="L78" s="240"/>
      <c r="M78" s="240"/>
      <c r="N78" s="253"/>
      <c r="O78" s="255"/>
      <c r="P78" s="240"/>
      <c r="Q78" s="240"/>
      <c r="R78" s="254"/>
      <c r="S78" s="54"/>
      <c r="T78" s="82"/>
      <c r="U78" s="82"/>
      <c r="V78" s="316"/>
      <c r="W78" s="28"/>
      <c r="X78" s="28"/>
      <c r="Y78" s="28"/>
      <c r="Z78" s="28"/>
    </row>
    <row r="79" spans="1:26" s="269" customFormat="1" ht="12.75" customHeight="1" thickBot="1">
      <c r="A79" s="498">
        <v>69</v>
      </c>
      <c r="B79" s="486" t="s">
        <v>40</v>
      </c>
      <c r="C79" s="68">
        <f t="shared" si="14"/>
        <v>-9.93</v>
      </c>
      <c r="D79" s="82">
        <f>H79+L79+P79+T79</f>
        <v>-9.93</v>
      </c>
      <c r="E79" s="82">
        <f>I79+U79</f>
        <v>0.015</v>
      </c>
      <c r="F79" s="321"/>
      <c r="G79" s="313">
        <f t="shared" si="15"/>
        <v>-5.24</v>
      </c>
      <c r="H79" s="82">
        <v>-5.24</v>
      </c>
      <c r="I79" s="82"/>
      <c r="J79" s="328"/>
      <c r="K79" s="68"/>
      <c r="L79" s="240"/>
      <c r="M79" s="240"/>
      <c r="N79" s="253"/>
      <c r="O79" s="255"/>
      <c r="P79" s="240"/>
      <c r="Q79" s="240"/>
      <c r="R79" s="254"/>
      <c r="S79" s="60">
        <f>T79</f>
        <v>-4.69</v>
      </c>
      <c r="T79" s="82">
        <v>-4.69</v>
      </c>
      <c r="U79" s="82">
        <v>0.015</v>
      </c>
      <c r="V79" s="316"/>
      <c r="W79" s="28"/>
      <c r="X79" s="28"/>
      <c r="Y79" s="28"/>
      <c r="Z79" s="28"/>
    </row>
    <row r="80" spans="1:26" s="283" customFormat="1" ht="35.25" customHeight="1" thickBot="1">
      <c r="A80" s="497">
        <v>70</v>
      </c>
      <c r="B80" s="490" t="s">
        <v>368</v>
      </c>
      <c r="C80" s="322">
        <f>C81</f>
        <v>6.868</v>
      </c>
      <c r="D80" s="91">
        <f>D81</f>
        <v>6.868</v>
      </c>
      <c r="E80" s="91"/>
      <c r="F80" s="323"/>
      <c r="G80" s="311">
        <f>G81</f>
        <v>6.868</v>
      </c>
      <c r="H80" s="91">
        <f>H81</f>
        <v>6.868</v>
      </c>
      <c r="I80" s="91"/>
      <c r="J80" s="329"/>
      <c r="K80" s="322"/>
      <c r="L80" s="306"/>
      <c r="M80" s="306"/>
      <c r="N80" s="334"/>
      <c r="O80" s="332"/>
      <c r="P80" s="306"/>
      <c r="Q80" s="306"/>
      <c r="R80" s="335"/>
      <c r="S80" s="322"/>
      <c r="T80" s="91"/>
      <c r="U80" s="91"/>
      <c r="V80" s="307"/>
      <c r="W80" s="28"/>
      <c r="X80" s="28"/>
      <c r="Y80" s="28"/>
      <c r="Z80" s="28"/>
    </row>
    <row r="81" spans="1:26" s="283" customFormat="1" ht="12.75" customHeight="1">
      <c r="A81" s="502">
        <v>71</v>
      </c>
      <c r="B81" s="491" t="s">
        <v>369</v>
      </c>
      <c r="C81" s="389">
        <f>G81+K81+O81+S81</f>
        <v>6.868</v>
      </c>
      <c r="D81" s="390">
        <f>H81+L81+P81+T81</f>
        <v>6.868</v>
      </c>
      <c r="E81" s="109"/>
      <c r="F81" s="431"/>
      <c r="G81" s="432">
        <f>G82</f>
        <v>6.868</v>
      </c>
      <c r="H81" s="109">
        <f>H82</f>
        <v>6.868</v>
      </c>
      <c r="I81" s="109"/>
      <c r="J81" s="433"/>
      <c r="K81" s="393"/>
      <c r="L81" s="434"/>
      <c r="M81" s="434"/>
      <c r="N81" s="435"/>
      <c r="O81" s="436"/>
      <c r="P81" s="434"/>
      <c r="Q81" s="434"/>
      <c r="R81" s="437"/>
      <c r="S81" s="393"/>
      <c r="T81" s="109"/>
      <c r="U81" s="109"/>
      <c r="V81" s="438"/>
      <c r="W81" s="28"/>
      <c r="X81" s="28"/>
      <c r="Y81" s="28"/>
      <c r="Z81" s="28"/>
    </row>
    <row r="82" spans="1:26" s="283" customFormat="1" ht="12.75" customHeight="1" thickBot="1">
      <c r="A82" s="429">
        <v>72</v>
      </c>
      <c r="B82" s="492" t="s">
        <v>370</v>
      </c>
      <c r="C82" s="442">
        <f>G82+K82+O82+S82</f>
        <v>6.868</v>
      </c>
      <c r="D82" s="439">
        <f>H82+L82+P82+T82</f>
        <v>6.868</v>
      </c>
      <c r="E82" s="439"/>
      <c r="F82" s="440"/>
      <c r="G82" s="314">
        <f>H82+J82</f>
        <v>6.868</v>
      </c>
      <c r="H82" s="301">
        <v>6.868</v>
      </c>
      <c r="I82" s="82"/>
      <c r="J82" s="328"/>
      <c r="K82" s="68"/>
      <c r="L82" s="240"/>
      <c r="M82" s="240"/>
      <c r="N82" s="253"/>
      <c r="O82" s="255"/>
      <c r="P82" s="240"/>
      <c r="Q82" s="240"/>
      <c r="R82" s="254"/>
      <c r="S82" s="68"/>
      <c r="T82" s="82"/>
      <c r="U82" s="82"/>
      <c r="V82" s="316"/>
      <c r="W82" s="28"/>
      <c r="X82" s="28"/>
      <c r="Y82" s="28"/>
      <c r="Z82" s="28"/>
    </row>
    <row r="83" spans="1:26" ht="12.75" customHeight="1" thickBot="1">
      <c r="A83" s="503">
        <v>73</v>
      </c>
      <c r="B83" s="493" t="s">
        <v>64</v>
      </c>
      <c r="C83" s="441">
        <f>C11+C23+C49+C56+C69+C80</f>
        <v>127.69999999999999</v>
      </c>
      <c r="D83" s="302">
        <f>D11+D23+D49+D56+D69+D80</f>
        <v>116.66899999999998</v>
      </c>
      <c r="E83" s="302">
        <f>E11+E23+E49+E56+E69</f>
        <v>-27.870999999999995</v>
      </c>
      <c r="F83" s="303">
        <f>F11+F23+F49+F56+F69</f>
        <v>11.031</v>
      </c>
      <c r="G83" s="315">
        <f>G11+G23+G49+G56+G69+G80</f>
        <v>72.99999999999999</v>
      </c>
      <c r="H83" s="302">
        <f>H11+H23+H49+H56+H69+H80</f>
        <v>65.21499999999999</v>
      </c>
      <c r="I83" s="302">
        <f>I11+I23+I49+I56+I69</f>
        <v>-22.787999999999997</v>
      </c>
      <c r="J83" s="330">
        <f>J11+J23+J49+J56+J69</f>
        <v>7.785</v>
      </c>
      <c r="K83" s="441">
        <f>K56</f>
        <v>2.1</v>
      </c>
      <c r="L83" s="302">
        <f>L56</f>
        <v>2.1</v>
      </c>
      <c r="M83" s="302">
        <f>M11+M23+M49+M56+M69</f>
        <v>-0.17900000000000016</v>
      </c>
      <c r="N83" s="303"/>
      <c r="O83" s="315"/>
      <c r="P83" s="302"/>
      <c r="Q83" s="302">
        <f>Q11+Q23+Q49+Q56+Q69</f>
        <v>-13.32</v>
      </c>
      <c r="R83" s="330"/>
      <c r="S83" s="324">
        <f>S11+S23+S49+S56+S69</f>
        <v>52.59999999999999</v>
      </c>
      <c r="T83" s="302">
        <f>T11+T23+T49+T56+T69</f>
        <v>49.35399999999999</v>
      </c>
      <c r="U83" s="302">
        <f>U11+U23+U49+U56+U69</f>
        <v>8.416</v>
      </c>
      <c r="V83" s="303">
        <f>V11+V23+V49+V56+V69</f>
        <v>3.246</v>
      </c>
      <c r="W83" s="4"/>
      <c r="X83" s="4"/>
      <c r="Y83" s="4"/>
      <c r="Z83" s="4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4"/>
      <c r="X84" s="4"/>
      <c r="Y84" s="4"/>
      <c r="Z84" s="4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4"/>
      <c r="X85" s="4"/>
      <c r="Y85" s="4"/>
      <c r="Z85" s="4"/>
    </row>
    <row r="86" spans="1:26" ht="12.75" customHeight="1">
      <c r="A86" s="1"/>
      <c r="B86" s="9" t="s">
        <v>56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4"/>
      <c r="X86" s="4"/>
      <c r="Y86" s="4"/>
      <c r="Z86" s="4"/>
    </row>
    <row r="87" spans="1:25" ht="12.75" customHeight="1">
      <c r="A87" s="1"/>
      <c r="B87" s="9" t="s">
        <v>57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4"/>
      <c r="W87" s="4"/>
      <c r="X87" s="4"/>
      <c r="Y87" s="4"/>
    </row>
    <row r="88" spans="1:26" ht="12.75" customHeight="1">
      <c r="A88" s="1"/>
      <c r="B88" s="9" t="s">
        <v>58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4"/>
      <c r="X88" s="4"/>
      <c r="Y88" s="4"/>
      <c r="Z88" s="4"/>
    </row>
    <row r="89" spans="1:26" ht="12.75" customHeight="1">
      <c r="A89" s="1"/>
      <c r="B89" s="9" t="s">
        <v>324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4"/>
      <c r="X89" s="4"/>
      <c r="Y89" s="4"/>
      <c r="Z89" s="4"/>
    </row>
    <row r="90" spans="1:26" ht="12.75">
      <c r="A90" s="4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" customHeight="1">
      <c r="B958" s="4"/>
    </row>
  </sheetData>
  <sheetProtection/>
  <mergeCells count="24">
    <mergeCell ref="S8:S10"/>
    <mergeCell ref="R9:R10"/>
    <mergeCell ref="T8:V8"/>
    <mergeCell ref="G8:G10"/>
    <mergeCell ref="T9:U9"/>
    <mergeCell ref="V9:V10"/>
    <mergeCell ref="P8:R8"/>
    <mergeCell ref="P9:Q9"/>
    <mergeCell ref="H8:J8"/>
    <mergeCell ref="C2:J2"/>
    <mergeCell ref="C3:I3"/>
    <mergeCell ref="D8:F8"/>
    <mergeCell ref="L9:M9"/>
    <mergeCell ref="H9:I9"/>
    <mergeCell ref="O8:O10"/>
    <mergeCell ref="N9:N10"/>
    <mergeCell ref="A8:A10"/>
    <mergeCell ref="D9:E9"/>
    <mergeCell ref="K8:K10"/>
    <mergeCell ref="J9:J10"/>
    <mergeCell ref="F9:F10"/>
    <mergeCell ref="L8:N8"/>
    <mergeCell ref="B8:B10"/>
    <mergeCell ref="C8:C10"/>
  </mergeCells>
  <printOptions/>
  <pageMargins left="0.7086614173228347" right="0" top="0.7480314960629921" bottom="0.35433070866141736" header="0.31496062992125984" footer="0.31496062992125984"/>
  <pageSetup fitToHeight="0" fitToWidth="1" horizontalDpi="600" verticalDpi="600" orientation="landscape" paperSize="8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67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4.140625" style="0" customWidth="1"/>
    <col min="2" max="2" width="56.57421875" style="0" customWidth="1"/>
    <col min="3" max="3" width="28.8515625" style="0" customWidth="1"/>
    <col min="4" max="6" width="12.00390625" style="0" customWidth="1"/>
  </cols>
  <sheetData>
    <row r="2" spans="1:6" ht="12.75">
      <c r="A2" s="115"/>
      <c r="B2" s="115"/>
      <c r="C2" s="115"/>
      <c r="D2" s="170" t="s">
        <v>0</v>
      </c>
      <c r="E2" s="115"/>
      <c r="F2" s="115"/>
    </row>
    <row r="3" spans="1:6" ht="12.75">
      <c r="A3" s="115"/>
      <c r="B3" s="115"/>
      <c r="C3" s="115"/>
      <c r="D3" s="171" t="s">
        <v>252</v>
      </c>
      <c r="E3" s="172"/>
      <c r="F3" s="173"/>
    </row>
    <row r="4" spans="1:6" ht="12.75">
      <c r="A4" s="115"/>
      <c r="B4" s="115"/>
      <c r="C4" s="115"/>
      <c r="D4" s="170" t="s">
        <v>253</v>
      </c>
      <c r="E4" s="115"/>
      <c r="F4" s="115"/>
    </row>
    <row r="5" spans="1:6" ht="12.75">
      <c r="A5" s="115"/>
      <c r="B5" s="115"/>
      <c r="C5" s="170"/>
      <c r="D5" s="171" t="s">
        <v>8</v>
      </c>
      <c r="E5" s="504"/>
      <c r="F5" s="115"/>
    </row>
    <row r="6" spans="1:6" ht="12.75">
      <c r="A6" s="115"/>
      <c r="B6" s="115"/>
      <c r="C6" s="505" t="s">
        <v>406</v>
      </c>
      <c r="D6" s="504"/>
      <c r="E6" s="504"/>
      <c r="F6" s="115"/>
    </row>
    <row r="7" spans="1:6" ht="12.75">
      <c r="A7" s="115"/>
      <c r="B7" s="115"/>
      <c r="C7" s="170"/>
      <c r="D7" s="174" t="s">
        <v>70</v>
      </c>
      <c r="E7" s="115"/>
      <c r="F7" s="115"/>
    </row>
    <row r="8" spans="1:6" ht="12.75">
      <c r="A8" s="115"/>
      <c r="B8" s="115"/>
      <c r="C8" s="115"/>
      <c r="D8" s="115"/>
      <c r="E8" s="115"/>
      <c r="F8" s="115"/>
    </row>
    <row r="9" spans="1:6" ht="12.75">
      <c r="A9" s="115"/>
      <c r="B9" s="115"/>
      <c r="C9" s="115"/>
      <c r="D9" s="115"/>
      <c r="E9" s="115"/>
      <c r="F9" s="115"/>
    </row>
    <row r="10" spans="1:6" ht="12.75">
      <c r="A10" s="115"/>
      <c r="B10" s="175" t="s">
        <v>254</v>
      </c>
      <c r="C10" s="115"/>
      <c r="D10" s="115"/>
      <c r="E10" s="115"/>
      <c r="F10" s="115"/>
    </row>
    <row r="11" spans="1:6" ht="13.5" thickBot="1">
      <c r="A11" s="115"/>
      <c r="B11" s="115"/>
      <c r="C11" s="115"/>
      <c r="D11" s="116" t="s">
        <v>10</v>
      </c>
      <c r="E11" s="115"/>
      <c r="F11" s="115"/>
    </row>
    <row r="12" spans="1:6" ht="13.5" thickBot="1">
      <c r="A12" s="176"/>
      <c r="B12" s="177" t="s">
        <v>255</v>
      </c>
      <c r="C12" s="178" t="s">
        <v>256</v>
      </c>
      <c r="D12" s="178" t="s">
        <v>257</v>
      </c>
      <c r="E12" s="179" t="s">
        <v>258</v>
      </c>
      <c r="F12" s="115"/>
    </row>
    <row r="13" spans="1:6" ht="13.5" thickBot="1">
      <c r="A13" s="176"/>
      <c r="B13" s="180">
        <v>2</v>
      </c>
      <c r="C13" s="181">
        <v>3</v>
      </c>
      <c r="D13" s="182">
        <v>4</v>
      </c>
      <c r="E13" s="183">
        <v>5</v>
      </c>
      <c r="F13" s="115"/>
    </row>
    <row r="14" spans="1:6" ht="12.75">
      <c r="A14" s="184">
        <v>1</v>
      </c>
      <c r="B14" s="185" t="s">
        <v>331</v>
      </c>
      <c r="C14" s="186" t="s">
        <v>22</v>
      </c>
      <c r="D14" s="187">
        <v>0.54</v>
      </c>
      <c r="E14" s="188"/>
      <c r="F14" s="115"/>
    </row>
    <row r="15" spans="1:6" ht="12.75">
      <c r="A15" s="189">
        <v>2</v>
      </c>
      <c r="B15" s="190" t="s">
        <v>197</v>
      </c>
      <c r="C15" s="191" t="s">
        <v>22</v>
      </c>
      <c r="D15" s="192">
        <v>26.36</v>
      </c>
      <c r="E15" s="193">
        <v>18.6</v>
      </c>
      <c r="F15" s="115"/>
    </row>
    <row r="16" spans="1:6" ht="12.75">
      <c r="A16" s="189">
        <v>3</v>
      </c>
      <c r="B16" s="190" t="s">
        <v>259</v>
      </c>
      <c r="C16" s="191" t="s">
        <v>22</v>
      </c>
      <c r="D16" s="192">
        <v>13.5</v>
      </c>
      <c r="E16" s="194">
        <v>9.142</v>
      </c>
      <c r="F16" s="115"/>
    </row>
    <row r="17" spans="1:6" ht="12.75">
      <c r="A17" s="189">
        <v>4</v>
      </c>
      <c r="B17" s="190" t="s">
        <v>332</v>
      </c>
      <c r="C17" s="191" t="s">
        <v>22</v>
      </c>
      <c r="D17" s="192">
        <v>8.8</v>
      </c>
      <c r="E17" s="193">
        <v>6.72</v>
      </c>
      <c r="F17" s="115"/>
    </row>
    <row r="18" spans="1:6" ht="12.75">
      <c r="A18" s="189">
        <v>5</v>
      </c>
      <c r="B18" s="190" t="s">
        <v>222</v>
      </c>
      <c r="C18" s="191" t="s">
        <v>22</v>
      </c>
      <c r="D18" s="195">
        <v>26</v>
      </c>
      <c r="E18" s="193">
        <v>16.7</v>
      </c>
      <c r="F18" s="115"/>
    </row>
    <row r="19" spans="1:6" ht="12.75">
      <c r="A19" s="189">
        <v>6</v>
      </c>
      <c r="B19" s="190" t="s">
        <v>260</v>
      </c>
      <c r="C19" s="191" t="s">
        <v>22</v>
      </c>
      <c r="D19" s="192">
        <v>7.3</v>
      </c>
      <c r="E19" s="196">
        <v>5</v>
      </c>
      <c r="F19" s="115"/>
    </row>
    <row r="20" spans="1:6" ht="12.75">
      <c r="A20" s="189">
        <v>7</v>
      </c>
      <c r="B20" s="190" t="s">
        <v>261</v>
      </c>
      <c r="C20" s="191" t="s">
        <v>22</v>
      </c>
      <c r="D20" s="192">
        <v>62.1</v>
      </c>
      <c r="E20" s="196">
        <v>38</v>
      </c>
      <c r="F20" s="115"/>
    </row>
    <row r="21" spans="1:6" ht="12.75">
      <c r="A21" s="189">
        <v>8</v>
      </c>
      <c r="B21" s="190" t="s">
        <v>262</v>
      </c>
      <c r="C21" s="191" t="s">
        <v>22</v>
      </c>
      <c r="D21" s="192">
        <v>14.3</v>
      </c>
      <c r="E21" s="193">
        <v>9.8</v>
      </c>
      <c r="F21" s="115"/>
    </row>
    <row r="22" spans="1:6" ht="12.75">
      <c r="A22" s="189">
        <v>9</v>
      </c>
      <c r="B22" s="190" t="s">
        <v>263</v>
      </c>
      <c r="C22" s="191"/>
      <c r="D22" s="195">
        <f>SUM(D23:D53)</f>
        <v>150</v>
      </c>
      <c r="E22" s="196">
        <f>SUM(E23:E53)</f>
        <v>105.87299999999999</v>
      </c>
      <c r="F22" s="115"/>
    </row>
    <row r="23" spans="1:6" ht="12.75">
      <c r="A23" s="189">
        <v>10</v>
      </c>
      <c r="B23" s="197" t="s">
        <v>264</v>
      </c>
      <c r="C23" s="165" t="s">
        <v>22</v>
      </c>
      <c r="D23" s="198">
        <v>25.869</v>
      </c>
      <c r="E23" s="199">
        <v>19.75</v>
      </c>
      <c r="F23" s="115"/>
    </row>
    <row r="24" spans="1:6" ht="12.75">
      <c r="A24" s="189">
        <v>11</v>
      </c>
      <c r="B24" s="200"/>
      <c r="C24" s="165" t="s">
        <v>29</v>
      </c>
      <c r="D24" s="198">
        <v>0.586</v>
      </c>
      <c r="E24" s="201">
        <v>0.447</v>
      </c>
      <c r="F24" s="115"/>
    </row>
    <row r="25" spans="1:6" ht="12.75">
      <c r="A25" s="189">
        <v>12</v>
      </c>
      <c r="B25" s="200"/>
      <c r="C25" s="165" t="s">
        <v>30</v>
      </c>
      <c r="D25" s="198">
        <v>6.787</v>
      </c>
      <c r="E25" s="201">
        <v>5.182</v>
      </c>
      <c r="F25" s="115"/>
    </row>
    <row r="26" spans="1:6" ht="12.75">
      <c r="A26" s="189">
        <v>13</v>
      </c>
      <c r="B26" s="200"/>
      <c r="C26" s="165" t="s">
        <v>54</v>
      </c>
      <c r="D26" s="198">
        <v>2.507</v>
      </c>
      <c r="E26" s="201">
        <v>1.914</v>
      </c>
      <c r="F26" s="115"/>
    </row>
    <row r="27" spans="1:6" ht="12.75">
      <c r="A27" s="189">
        <v>14</v>
      </c>
      <c r="B27" s="200"/>
      <c r="C27" s="165" t="s">
        <v>31</v>
      </c>
      <c r="D27" s="198">
        <v>0.586</v>
      </c>
      <c r="E27" s="201">
        <v>0.447</v>
      </c>
      <c r="F27" s="115"/>
    </row>
    <row r="28" spans="1:6" ht="29.25" customHeight="1">
      <c r="A28" s="189">
        <v>15</v>
      </c>
      <c r="B28" s="202"/>
      <c r="C28" s="203" t="s">
        <v>265</v>
      </c>
      <c r="D28" s="198">
        <v>0.385</v>
      </c>
      <c r="E28" s="201">
        <v>0.294</v>
      </c>
      <c r="F28" s="115"/>
    </row>
    <row r="29" spans="1:6" ht="12.75">
      <c r="A29" s="189">
        <v>16</v>
      </c>
      <c r="B29" s="200"/>
      <c r="C29" s="165" t="s">
        <v>266</v>
      </c>
      <c r="D29" s="204">
        <v>10.68</v>
      </c>
      <c r="E29" s="201">
        <v>8.154</v>
      </c>
      <c r="F29" s="115"/>
    </row>
    <row r="30" spans="1:6" ht="12.75">
      <c r="A30" s="189">
        <v>17</v>
      </c>
      <c r="B30" s="200"/>
      <c r="C30" s="165" t="s">
        <v>267</v>
      </c>
      <c r="D30" s="198">
        <v>9.613</v>
      </c>
      <c r="E30" s="201">
        <v>7.339</v>
      </c>
      <c r="F30" s="115"/>
    </row>
    <row r="31" spans="1:6" ht="12.75">
      <c r="A31" s="189">
        <v>18</v>
      </c>
      <c r="B31" s="200"/>
      <c r="C31" s="165" t="s">
        <v>268</v>
      </c>
      <c r="D31" s="198">
        <v>9.695</v>
      </c>
      <c r="E31" s="201">
        <v>7.402</v>
      </c>
      <c r="F31" s="115"/>
    </row>
    <row r="32" spans="1:6" ht="12.75">
      <c r="A32" s="189">
        <v>19</v>
      </c>
      <c r="B32" s="200"/>
      <c r="C32" s="165" t="s">
        <v>269</v>
      </c>
      <c r="D32" s="198">
        <v>2.576</v>
      </c>
      <c r="E32" s="201">
        <v>1.967</v>
      </c>
      <c r="F32" s="115"/>
    </row>
    <row r="33" spans="1:6" ht="12.75">
      <c r="A33" s="189">
        <v>20</v>
      </c>
      <c r="B33" s="200"/>
      <c r="C33" s="165" t="s">
        <v>270</v>
      </c>
      <c r="D33" s="198">
        <v>2.597</v>
      </c>
      <c r="E33" s="201">
        <v>1.983</v>
      </c>
      <c r="F33" s="115"/>
    </row>
    <row r="34" spans="1:6" ht="12.75">
      <c r="A34" s="189">
        <v>21</v>
      </c>
      <c r="B34" s="200"/>
      <c r="C34" s="165" t="s">
        <v>271</v>
      </c>
      <c r="D34" s="198">
        <v>11.872</v>
      </c>
      <c r="E34" s="201">
        <v>9.064</v>
      </c>
      <c r="F34" s="115"/>
    </row>
    <row r="35" spans="1:6" ht="12.75">
      <c r="A35" s="189">
        <v>22</v>
      </c>
      <c r="B35" s="200"/>
      <c r="C35" s="165" t="s">
        <v>272</v>
      </c>
      <c r="D35" s="198">
        <v>5.815</v>
      </c>
      <c r="E35" s="201">
        <v>4.439</v>
      </c>
      <c r="F35" s="115"/>
    </row>
    <row r="36" spans="1:6" ht="12.75">
      <c r="A36" s="189">
        <v>23</v>
      </c>
      <c r="B36" s="200"/>
      <c r="C36" s="165" t="s">
        <v>273</v>
      </c>
      <c r="D36" s="198">
        <v>4.876</v>
      </c>
      <c r="E36" s="201">
        <v>3.723</v>
      </c>
      <c r="F36" s="115"/>
    </row>
    <row r="37" spans="1:6" ht="12.75">
      <c r="A37" s="189">
        <v>24</v>
      </c>
      <c r="B37" s="200"/>
      <c r="C37" s="165" t="s">
        <v>274</v>
      </c>
      <c r="D37" s="198">
        <v>11.286</v>
      </c>
      <c r="E37" s="201">
        <v>8.616</v>
      </c>
      <c r="F37" s="115"/>
    </row>
    <row r="38" spans="1:6" ht="12.75">
      <c r="A38" s="189">
        <v>25</v>
      </c>
      <c r="B38" s="200"/>
      <c r="C38" s="165" t="s">
        <v>275</v>
      </c>
      <c r="D38" s="198">
        <v>13.394</v>
      </c>
      <c r="E38" s="201">
        <v>10.226</v>
      </c>
      <c r="F38" s="115"/>
    </row>
    <row r="39" spans="1:6" ht="12.75">
      <c r="A39" s="189">
        <v>26</v>
      </c>
      <c r="B39" s="202"/>
      <c r="C39" s="147" t="s">
        <v>41</v>
      </c>
      <c r="D39" s="198">
        <v>1.115</v>
      </c>
      <c r="E39" s="201">
        <v>0.851</v>
      </c>
      <c r="F39" s="115"/>
    </row>
    <row r="40" spans="1:6" ht="12.75">
      <c r="A40" s="189">
        <v>27</v>
      </c>
      <c r="B40" s="202"/>
      <c r="C40" s="147" t="s">
        <v>42</v>
      </c>
      <c r="D40" s="198">
        <v>0.402</v>
      </c>
      <c r="E40" s="201">
        <v>0.307</v>
      </c>
      <c r="F40" s="115"/>
    </row>
    <row r="41" spans="1:6" ht="12.75">
      <c r="A41" s="189">
        <v>28</v>
      </c>
      <c r="B41" s="202"/>
      <c r="C41" s="147" t="s">
        <v>276</v>
      </c>
      <c r="D41" s="198">
        <v>0.953</v>
      </c>
      <c r="E41" s="201">
        <v>0.728</v>
      </c>
      <c r="F41" s="115"/>
    </row>
    <row r="42" spans="1:6" ht="12.75">
      <c r="A42" s="189">
        <v>29</v>
      </c>
      <c r="B42" s="202"/>
      <c r="C42" s="147" t="s">
        <v>44</v>
      </c>
      <c r="D42" s="198">
        <v>1.404</v>
      </c>
      <c r="E42" s="201">
        <v>1.072</v>
      </c>
      <c r="F42" s="115"/>
    </row>
    <row r="43" spans="1:6" ht="12.75">
      <c r="A43" s="189">
        <v>30</v>
      </c>
      <c r="B43" s="202"/>
      <c r="C43" s="147" t="s">
        <v>45</v>
      </c>
      <c r="D43" s="198">
        <v>0.922</v>
      </c>
      <c r="E43" s="201">
        <v>0.704</v>
      </c>
      <c r="F43" s="115"/>
    </row>
    <row r="44" spans="1:6" ht="12.75">
      <c r="A44" s="189">
        <v>31</v>
      </c>
      <c r="B44" s="202"/>
      <c r="C44" s="147" t="s">
        <v>46</v>
      </c>
      <c r="D44" s="198">
        <v>0.976</v>
      </c>
      <c r="E44" s="201">
        <v>0.745</v>
      </c>
      <c r="F44" s="115"/>
    </row>
    <row r="45" spans="1:6" ht="12.75">
      <c r="A45" s="189">
        <v>32</v>
      </c>
      <c r="B45" s="202"/>
      <c r="C45" s="147" t="s">
        <v>277</v>
      </c>
      <c r="D45" s="198">
        <v>1.441</v>
      </c>
      <c r="E45" s="199">
        <v>1.1</v>
      </c>
      <c r="F45" s="115"/>
    </row>
    <row r="46" spans="1:6" ht="12.75">
      <c r="A46" s="189">
        <v>33</v>
      </c>
      <c r="B46" s="202"/>
      <c r="C46" s="147" t="s">
        <v>49</v>
      </c>
      <c r="D46" s="198">
        <v>1.644</v>
      </c>
      <c r="E46" s="201">
        <v>1.255</v>
      </c>
      <c r="F46" s="115"/>
    </row>
    <row r="47" spans="1:6" ht="12.75">
      <c r="A47" s="189">
        <v>34</v>
      </c>
      <c r="B47" s="202"/>
      <c r="C47" s="147" t="s">
        <v>50</v>
      </c>
      <c r="D47" s="198">
        <v>1.239</v>
      </c>
      <c r="E47" s="201">
        <v>0.946</v>
      </c>
      <c r="F47" s="115"/>
    </row>
    <row r="48" spans="1:6" ht="12.75">
      <c r="A48" s="189">
        <v>35</v>
      </c>
      <c r="B48" s="202"/>
      <c r="C48" s="147" t="s">
        <v>51</v>
      </c>
      <c r="D48" s="198">
        <v>0.365</v>
      </c>
      <c r="E48" s="201">
        <v>0.279</v>
      </c>
      <c r="F48" s="115"/>
    </row>
    <row r="49" spans="1:6" ht="12.75">
      <c r="A49" s="189">
        <v>36</v>
      </c>
      <c r="B49" s="202"/>
      <c r="C49" s="147" t="s">
        <v>52</v>
      </c>
      <c r="D49" s="198">
        <v>1.077</v>
      </c>
      <c r="E49" s="201">
        <v>0.822</v>
      </c>
      <c r="F49" s="115"/>
    </row>
    <row r="50" spans="1:6" ht="12.75">
      <c r="A50" s="189">
        <v>37</v>
      </c>
      <c r="B50" s="202"/>
      <c r="C50" s="147" t="s">
        <v>53</v>
      </c>
      <c r="D50" s="198">
        <v>0.412</v>
      </c>
      <c r="E50" s="201">
        <v>0.315</v>
      </c>
      <c r="F50" s="115"/>
    </row>
    <row r="51" spans="1:6" ht="12.75">
      <c r="A51" s="189">
        <v>38</v>
      </c>
      <c r="B51" s="202"/>
      <c r="C51" s="147" t="s">
        <v>28</v>
      </c>
      <c r="D51" s="198">
        <v>0.526</v>
      </c>
      <c r="E51" s="201">
        <v>0.402</v>
      </c>
      <c r="F51" s="115"/>
    </row>
    <row r="52" spans="1:6" ht="12.75">
      <c r="A52" s="189">
        <v>39</v>
      </c>
      <c r="B52" s="202" t="s">
        <v>278</v>
      </c>
      <c r="C52" s="165" t="s">
        <v>22</v>
      </c>
      <c r="D52" s="198">
        <v>9.2</v>
      </c>
      <c r="E52" s="201">
        <v>5.4</v>
      </c>
      <c r="F52" s="115"/>
    </row>
    <row r="53" spans="1:6" ht="12.75">
      <c r="A53" s="189">
        <v>40</v>
      </c>
      <c r="B53" s="200" t="s">
        <v>279</v>
      </c>
      <c r="C53" s="165" t="s">
        <v>280</v>
      </c>
      <c r="D53" s="198">
        <v>9.2</v>
      </c>
      <c r="E53" s="201"/>
      <c r="F53" s="115"/>
    </row>
    <row r="54" spans="1:6" ht="12.75">
      <c r="A54" s="189">
        <v>41</v>
      </c>
      <c r="B54" s="190" t="s">
        <v>281</v>
      </c>
      <c r="C54" s="191" t="s">
        <v>22</v>
      </c>
      <c r="D54" s="192">
        <v>11.54</v>
      </c>
      <c r="E54" s="193">
        <v>6.8</v>
      </c>
      <c r="F54" s="115"/>
    </row>
    <row r="55" spans="1:6" ht="12.75">
      <c r="A55" s="189">
        <v>42</v>
      </c>
      <c r="B55" s="190" t="s">
        <v>282</v>
      </c>
      <c r="C55" s="191" t="s">
        <v>22</v>
      </c>
      <c r="D55" s="192">
        <v>0.579</v>
      </c>
      <c r="E55" s="193"/>
      <c r="F55" s="115"/>
    </row>
    <row r="56" spans="1:6" ht="12.75">
      <c r="A56" s="189">
        <v>43</v>
      </c>
      <c r="B56" s="190" t="s">
        <v>283</v>
      </c>
      <c r="C56" s="191"/>
      <c r="D56" s="192">
        <f>D57+D58+D59</f>
        <v>316.59999999999997</v>
      </c>
      <c r="E56" s="193">
        <v>5.4</v>
      </c>
      <c r="F56" s="115"/>
    </row>
    <row r="57" spans="1:6" ht="12.75">
      <c r="A57" s="189">
        <v>44</v>
      </c>
      <c r="B57" s="200" t="s">
        <v>284</v>
      </c>
      <c r="C57" s="165" t="s">
        <v>285</v>
      </c>
      <c r="D57" s="198">
        <v>304.4</v>
      </c>
      <c r="E57" s="201"/>
      <c r="F57" s="115"/>
    </row>
    <row r="58" spans="1:6" ht="12.75">
      <c r="A58" s="189">
        <v>45</v>
      </c>
      <c r="B58" s="200" t="s">
        <v>286</v>
      </c>
      <c r="C58" s="165" t="s">
        <v>22</v>
      </c>
      <c r="D58" s="205">
        <v>7.4</v>
      </c>
      <c r="E58" s="201">
        <v>5.4</v>
      </c>
      <c r="F58" s="261"/>
    </row>
    <row r="59" spans="1:6" ht="12.75">
      <c r="A59" s="189">
        <v>46</v>
      </c>
      <c r="B59" s="200" t="s">
        <v>287</v>
      </c>
      <c r="C59" s="165" t="s">
        <v>288</v>
      </c>
      <c r="D59" s="198">
        <v>4.8</v>
      </c>
      <c r="E59" s="201"/>
      <c r="F59" s="115"/>
    </row>
    <row r="60" spans="1:6" ht="12.75">
      <c r="A60" s="189">
        <v>47</v>
      </c>
      <c r="B60" s="190" t="s">
        <v>289</v>
      </c>
      <c r="C60" s="165"/>
      <c r="D60" s="195">
        <f>D61+D64</f>
        <v>250.39999999999998</v>
      </c>
      <c r="E60" s="194">
        <f>E64+E63</f>
        <v>76.753</v>
      </c>
      <c r="F60" s="115"/>
    </row>
    <row r="61" spans="1:6" ht="12.75">
      <c r="A61" s="189">
        <v>48</v>
      </c>
      <c r="B61" s="190" t="s">
        <v>290</v>
      </c>
      <c r="C61" s="165"/>
      <c r="D61" s="195">
        <f>D62+D63</f>
        <v>145.79999999999998</v>
      </c>
      <c r="E61" s="196"/>
      <c r="F61" s="115"/>
    </row>
    <row r="62" spans="1:6" ht="12.75">
      <c r="A62" s="189">
        <v>49</v>
      </c>
      <c r="B62" s="200" t="s">
        <v>291</v>
      </c>
      <c r="C62" s="165" t="s">
        <v>285</v>
      </c>
      <c r="D62" s="198">
        <v>140.2</v>
      </c>
      <c r="E62" s="201"/>
      <c r="F62" s="115"/>
    </row>
    <row r="63" spans="1:6" ht="13.5" thickBot="1">
      <c r="A63" s="189">
        <v>50</v>
      </c>
      <c r="B63" s="206" t="s">
        <v>286</v>
      </c>
      <c r="C63" s="207" t="s">
        <v>22</v>
      </c>
      <c r="D63" s="208">
        <v>5.6</v>
      </c>
      <c r="E63" s="209">
        <v>3</v>
      </c>
      <c r="F63" s="115"/>
    </row>
    <row r="64" spans="1:6" ht="12.75">
      <c r="A64" s="189">
        <v>51</v>
      </c>
      <c r="B64" s="210" t="s">
        <v>292</v>
      </c>
      <c r="C64" s="211"/>
      <c r="D64" s="212">
        <f>SUM(D65:D74)</f>
        <v>104.6</v>
      </c>
      <c r="E64" s="194">
        <f>SUM(E65:E74)</f>
        <v>73.753</v>
      </c>
      <c r="F64" s="115"/>
    </row>
    <row r="65" spans="1:6" ht="12.75">
      <c r="A65" s="189">
        <v>52</v>
      </c>
      <c r="B65" s="197" t="s">
        <v>293</v>
      </c>
      <c r="C65" s="213" t="s">
        <v>294</v>
      </c>
      <c r="D65" s="214">
        <v>9.9</v>
      </c>
      <c r="E65" s="215">
        <v>6.36</v>
      </c>
      <c r="F65" s="216"/>
    </row>
    <row r="66" spans="1:6" ht="12.75">
      <c r="A66" s="189">
        <v>53</v>
      </c>
      <c r="B66" s="200"/>
      <c r="C66" s="213" t="s">
        <v>295</v>
      </c>
      <c r="D66" s="214">
        <v>10.2</v>
      </c>
      <c r="E66" s="215">
        <v>7.059</v>
      </c>
      <c r="F66" s="115"/>
    </row>
    <row r="67" spans="1:6" ht="12.75">
      <c r="A67" s="189">
        <v>54</v>
      </c>
      <c r="B67" s="200"/>
      <c r="C67" s="213" t="s">
        <v>296</v>
      </c>
      <c r="D67" s="217">
        <v>10.5</v>
      </c>
      <c r="E67" s="215">
        <v>7.5</v>
      </c>
      <c r="F67" s="115"/>
    </row>
    <row r="68" spans="1:6" ht="12.75">
      <c r="A68" s="189">
        <v>55</v>
      </c>
      <c r="B68" s="200"/>
      <c r="C68" s="213" t="s">
        <v>297</v>
      </c>
      <c r="D68" s="214">
        <v>2.7</v>
      </c>
      <c r="E68" s="215">
        <v>1.8</v>
      </c>
      <c r="F68" s="115"/>
    </row>
    <row r="69" spans="1:6" ht="12.75">
      <c r="A69" s="189">
        <v>56</v>
      </c>
      <c r="B69" s="200"/>
      <c r="C69" s="213" t="s">
        <v>298</v>
      </c>
      <c r="D69" s="214">
        <v>7.6</v>
      </c>
      <c r="E69" s="215">
        <v>5.6</v>
      </c>
      <c r="F69" s="115"/>
    </row>
    <row r="70" spans="1:6" ht="12.75">
      <c r="A70" s="189">
        <v>57</v>
      </c>
      <c r="B70" s="200"/>
      <c r="C70" s="213" t="s">
        <v>299</v>
      </c>
      <c r="D70" s="217">
        <v>10.5</v>
      </c>
      <c r="E70" s="215">
        <v>7.06</v>
      </c>
      <c r="F70" s="115"/>
    </row>
    <row r="71" spans="1:6" ht="12.75">
      <c r="A71" s="189">
        <v>58</v>
      </c>
      <c r="B71" s="200"/>
      <c r="C71" s="213" t="s">
        <v>300</v>
      </c>
      <c r="D71" s="217">
        <v>10.5</v>
      </c>
      <c r="E71" s="215">
        <v>7.5</v>
      </c>
      <c r="F71" s="115"/>
    </row>
    <row r="72" spans="1:6" ht="12.75">
      <c r="A72" s="189">
        <v>59</v>
      </c>
      <c r="B72" s="200"/>
      <c r="C72" s="213" t="s">
        <v>301</v>
      </c>
      <c r="D72" s="214">
        <v>10.3</v>
      </c>
      <c r="E72" s="215">
        <v>7.5</v>
      </c>
      <c r="F72" s="115"/>
    </row>
    <row r="73" spans="1:6" ht="12.75">
      <c r="A73" s="189">
        <v>60</v>
      </c>
      <c r="B73" s="200"/>
      <c r="C73" s="213" t="s">
        <v>302</v>
      </c>
      <c r="D73" s="214">
        <v>10.6</v>
      </c>
      <c r="E73" s="215">
        <v>7.44</v>
      </c>
      <c r="F73" s="115"/>
    </row>
    <row r="74" spans="1:6" ht="12.75">
      <c r="A74" s="189">
        <v>61</v>
      </c>
      <c r="B74" s="200"/>
      <c r="C74" s="213" t="s">
        <v>303</v>
      </c>
      <c r="D74" s="214">
        <v>21.8</v>
      </c>
      <c r="E74" s="215">
        <v>15.934</v>
      </c>
      <c r="F74" s="115"/>
    </row>
    <row r="75" spans="1:6" ht="12.75">
      <c r="A75" s="189">
        <v>62</v>
      </c>
      <c r="B75" s="185" t="s">
        <v>304</v>
      </c>
      <c r="C75" s="218"/>
      <c r="D75" s="187">
        <f>D76+D77</f>
        <v>207.5</v>
      </c>
      <c r="E75" s="193">
        <f>E76+E77</f>
        <v>2.8</v>
      </c>
      <c r="F75" s="115"/>
    </row>
    <row r="76" spans="1:6" ht="12.75">
      <c r="A76" s="189">
        <v>63</v>
      </c>
      <c r="B76" s="200" t="s">
        <v>305</v>
      </c>
      <c r="C76" s="165" t="s">
        <v>22</v>
      </c>
      <c r="D76" s="198">
        <v>5.012</v>
      </c>
      <c r="E76" s="201">
        <v>2.8</v>
      </c>
      <c r="F76" s="261"/>
    </row>
    <row r="77" spans="1:6" ht="12.75">
      <c r="A77" s="189">
        <v>64</v>
      </c>
      <c r="B77" s="200" t="s">
        <v>306</v>
      </c>
      <c r="C77" s="165"/>
      <c r="D77" s="198">
        <f>SUM(D78:D87)</f>
        <v>202.488</v>
      </c>
      <c r="E77" s="201"/>
      <c r="F77" s="115"/>
    </row>
    <row r="78" spans="1:6" ht="12.75">
      <c r="A78" s="189">
        <v>65</v>
      </c>
      <c r="B78" s="197" t="s">
        <v>307</v>
      </c>
      <c r="C78" s="213" t="s">
        <v>294</v>
      </c>
      <c r="D78" s="214">
        <v>18.544</v>
      </c>
      <c r="E78" s="201"/>
      <c r="F78" s="115"/>
    </row>
    <row r="79" spans="1:6" ht="12.75">
      <c r="A79" s="189">
        <v>66</v>
      </c>
      <c r="B79" s="200"/>
      <c r="C79" s="213" t="s">
        <v>295</v>
      </c>
      <c r="D79" s="214">
        <v>12.768</v>
      </c>
      <c r="E79" s="201"/>
      <c r="F79" s="115"/>
    </row>
    <row r="80" spans="1:6" ht="12.75">
      <c r="A80" s="259">
        <v>67</v>
      </c>
      <c r="B80" s="200"/>
      <c r="C80" s="213" t="s">
        <v>296</v>
      </c>
      <c r="D80" s="260">
        <v>10.336</v>
      </c>
      <c r="E80" s="201"/>
      <c r="F80" s="115"/>
    </row>
    <row r="81" spans="1:6" ht="12.75">
      <c r="A81" s="259">
        <v>68</v>
      </c>
      <c r="B81" s="200"/>
      <c r="C81" s="213" t="s">
        <v>297</v>
      </c>
      <c r="D81" s="214">
        <v>4.56</v>
      </c>
      <c r="E81" s="201"/>
      <c r="F81" s="115"/>
    </row>
    <row r="82" spans="1:6" ht="12.75">
      <c r="A82" s="259">
        <v>69</v>
      </c>
      <c r="B82" s="200"/>
      <c r="C82" s="213" t="s">
        <v>298</v>
      </c>
      <c r="D82" s="214">
        <v>6.384</v>
      </c>
      <c r="E82" s="201"/>
      <c r="F82" s="115"/>
    </row>
    <row r="83" spans="1:6" ht="12.75">
      <c r="A83" s="259">
        <v>70</v>
      </c>
      <c r="B83" s="200"/>
      <c r="C83" s="213" t="s">
        <v>299</v>
      </c>
      <c r="D83" s="214">
        <v>20.672</v>
      </c>
      <c r="E83" s="201"/>
      <c r="F83" s="115"/>
    </row>
    <row r="84" spans="1:6" ht="12.75">
      <c r="A84" s="259">
        <v>71</v>
      </c>
      <c r="B84" s="200"/>
      <c r="C84" s="213" t="s">
        <v>300</v>
      </c>
      <c r="D84" s="214">
        <v>16.72</v>
      </c>
      <c r="E84" s="201"/>
      <c r="F84" s="115"/>
    </row>
    <row r="85" spans="1:6" ht="12.75">
      <c r="A85" s="259">
        <v>72</v>
      </c>
      <c r="B85" s="200"/>
      <c r="C85" s="213" t="s">
        <v>301</v>
      </c>
      <c r="D85" s="214">
        <v>7.6</v>
      </c>
      <c r="E85" s="201"/>
      <c r="F85" s="115"/>
    </row>
    <row r="86" spans="1:6" ht="12.75">
      <c r="A86" s="259">
        <v>73</v>
      </c>
      <c r="B86" s="200"/>
      <c r="C86" s="213" t="s">
        <v>302</v>
      </c>
      <c r="D86" s="214">
        <v>28.88</v>
      </c>
      <c r="E86" s="201"/>
      <c r="F86" s="115"/>
    </row>
    <row r="87" spans="1:6" ht="12.75">
      <c r="A87" s="259">
        <v>74</v>
      </c>
      <c r="B87" s="200"/>
      <c r="C87" s="213" t="s">
        <v>303</v>
      </c>
      <c r="D87" s="214">
        <v>76.024</v>
      </c>
      <c r="E87" s="201"/>
      <c r="F87" s="115"/>
    </row>
    <row r="88" spans="1:6" ht="15.75">
      <c r="A88" s="259">
        <v>75</v>
      </c>
      <c r="B88" s="155" t="s">
        <v>362</v>
      </c>
      <c r="C88" s="191" t="s">
        <v>285</v>
      </c>
      <c r="D88" s="192">
        <v>2.1</v>
      </c>
      <c r="E88" s="193"/>
      <c r="F88" s="115">
        <v>2.1</v>
      </c>
    </row>
    <row r="89" spans="1:6" ht="12.75">
      <c r="A89" s="189">
        <v>76</v>
      </c>
      <c r="B89" s="200"/>
      <c r="C89" s="165"/>
      <c r="D89" s="198"/>
      <c r="E89" s="201"/>
      <c r="F89" s="115"/>
    </row>
    <row r="90" spans="1:6" ht="12.75">
      <c r="A90" s="189">
        <v>77</v>
      </c>
      <c r="B90" s="190" t="s">
        <v>200</v>
      </c>
      <c r="C90" s="191"/>
      <c r="D90" s="192">
        <f>SUM(D91:D100)</f>
        <v>9.830000000000002</v>
      </c>
      <c r="E90" s="193">
        <v>1.1</v>
      </c>
      <c r="F90" s="115"/>
    </row>
    <row r="91" spans="1:6" ht="12.75">
      <c r="A91" s="189">
        <v>78</v>
      </c>
      <c r="B91" s="197" t="s">
        <v>308</v>
      </c>
      <c r="C91" s="165" t="s">
        <v>294</v>
      </c>
      <c r="D91" s="198">
        <v>0.9</v>
      </c>
      <c r="E91" s="201"/>
      <c r="F91" s="115"/>
    </row>
    <row r="92" spans="1:6" ht="12.75">
      <c r="A92" s="189">
        <v>79</v>
      </c>
      <c r="B92" s="200"/>
      <c r="C92" s="165" t="s">
        <v>295</v>
      </c>
      <c r="D92" s="198">
        <v>0.9</v>
      </c>
      <c r="E92" s="201"/>
      <c r="F92" s="115"/>
    </row>
    <row r="93" spans="1:6" ht="12.75">
      <c r="A93" s="189">
        <v>80</v>
      </c>
      <c r="B93" s="200"/>
      <c r="C93" s="165" t="s">
        <v>296</v>
      </c>
      <c r="D93" s="198">
        <v>0.9</v>
      </c>
      <c r="E93" s="201"/>
      <c r="F93" s="115"/>
    </row>
    <row r="94" spans="1:6" ht="12.75">
      <c r="A94" s="189">
        <v>81</v>
      </c>
      <c r="B94" s="200"/>
      <c r="C94" s="165" t="s">
        <v>297</v>
      </c>
      <c r="D94" s="198">
        <v>0.9</v>
      </c>
      <c r="E94" s="201"/>
      <c r="F94" s="115"/>
    </row>
    <row r="95" spans="1:6" ht="12.75">
      <c r="A95" s="189">
        <v>82</v>
      </c>
      <c r="B95" s="200"/>
      <c r="C95" s="165" t="s">
        <v>298</v>
      </c>
      <c r="D95" s="198">
        <v>0.9</v>
      </c>
      <c r="E95" s="201"/>
      <c r="F95" s="115"/>
    </row>
    <row r="96" spans="1:6" ht="12.75">
      <c r="A96" s="189">
        <v>83</v>
      </c>
      <c r="B96" s="200"/>
      <c r="C96" s="165" t="s">
        <v>299</v>
      </c>
      <c r="D96" s="198">
        <v>0.9</v>
      </c>
      <c r="E96" s="201"/>
      <c r="F96" s="115"/>
    </row>
    <row r="97" spans="1:6" ht="12.75">
      <c r="A97" s="189">
        <v>84</v>
      </c>
      <c r="B97" s="200"/>
      <c r="C97" s="165" t="s">
        <v>300</v>
      </c>
      <c r="D97" s="198">
        <v>0.9</v>
      </c>
      <c r="E97" s="201"/>
      <c r="F97" s="115"/>
    </row>
    <row r="98" spans="1:6" ht="12.75">
      <c r="A98" s="189">
        <v>85</v>
      </c>
      <c r="B98" s="200"/>
      <c r="C98" s="165" t="s">
        <v>301</v>
      </c>
      <c r="D98" s="198">
        <v>0.9</v>
      </c>
      <c r="E98" s="201"/>
      <c r="F98" s="115"/>
    </row>
    <row r="99" spans="1:6" ht="12.75">
      <c r="A99" s="189">
        <v>86</v>
      </c>
      <c r="B99" s="200"/>
      <c r="C99" s="165" t="s">
        <v>302</v>
      </c>
      <c r="D99" s="198">
        <v>0.9</v>
      </c>
      <c r="E99" s="201"/>
      <c r="F99" s="115"/>
    </row>
    <row r="100" spans="1:6" ht="12.75">
      <c r="A100" s="189">
        <v>87</v>
      </c>
      <c r="B100" s="200"/>
      <c r="C100" s="165" t="s">
        <v>303</v>
      </c>
      <c r="D100" s="198">
        <v>1.73</v>
      </c>
      <c r="E100" s="201">
        <v>1.1</v>
      </c>
      <c r="F100" s="115"/>
    </row>
    <row r="101" spans="1:6" ht="12.75">
      <c r="A101" s="189">
        <v>88</v>
      </c>
      <c r="B101" s="190" t="s">
        <v>309</v>
      </c>
      <c r="C101" s="191"/>
      <c r="D101" s="191">
        <f>D102+D103+D114</f>
        <v>459.00000000000006</v>
      </c>
      <c r="E101" s="193">
        <f>E102+E103</f>
        <v>119.22500000000001</v>
      </c>
      <c r="F101" s="115"/>
    </row>
    <row r="102" spans="1:6" ht="12.75">
      <c r="A102" s="189">
        <v>89</v>
      </c>
      <c r="B102" s="200" t="s">
        <v>310</v>
      </c>
      <c r="C102" s="165" t="s">
        <v>311</v>
      </c>
      <c r="D102" s="165">
        <v>263</v>
      </c>
      <c r="E102" s="201"/>
      <c r="F102" s="115"/>
    </row>
    <row r="103" spans="1:6" ht="12.75">
      <c r="A103" s="189">
        <v>90</v>
      </c>
      <c r="B103" s="200" t="s">
        <v>312</v>
      </c>
      <c r="C103" s="165"/>
      <c r="D103" s="213">
        <f>SUM(D104:D113)</f>
        <v>194.70000000000002</v>
      </c>
      <c r="E103" s="219">
        <f>SUM(E104:E113)</f>
        <v>119.22500000000001</v>
      </c>
      <c r="F103" s="115"/>
    </row>
    <row r="104" spans="1:6" ht="12.75">
      <c r="A104" s="189">
        <v>91</v>
      </c>
      <c r="B104" s="197" t="s">
        <v>313</v>
      </c>
      <c r="C104" s="213" t="s">
        <v>294</v>
      </c>
      <c r="D104" s="214">
        <v>8.4</v>
      </c>
      <c r="E104" s="215">
        <v>5.17</v>
      </c>
      <c r="F104" s="115"/>
    </row>
    <row r="105" spans="1:6" ht="12.75">
      <c r="A105" s="189">
        <v>92</v>
      </c>
      <c r="B105" s="200"/>
      <c r="C105" s="213" t="s">
        <v>295</v>
      </c>
      <c r="D105" s="217">
        <v>8</v>
      </c>
      <c r="E105" s="215">
        <v>5.37</v>
      </c>
      <c r="F105" s="115"/>
    </row>
    <row r="106" spans="1:6" ht="12.75">
      <c r="A106" s="189">
        <v>93</v>
      </c>
      <c r="B106" s="200"/>
      <c r="C106" s="213" t="s">
        <v>296</v>
      </c>
      <c r="D106" s="214">
        <v>7.8</v>
      </c>
      <c r="E106" s="215">
        <v>5.8</v>
      </c>
      <c r="F106" s="115"/>
    </row>
    <row r="107" spans="1:6" ht="12.75">
      <c r="A107" s="189">
        <v>94</v>
      </c>
      <c r="B107" s="200"/>
      <c r="C107" s="213" t="s">
        <v>297</v>
      </c>
      <c r="D107" s="214">
        <v>6.4</v>
      </c>
      <c r="E107" s="215">
        <v>4.18</v>
      </c>
      <c r="F107" s="115"/>
    </row>
    <row r="108" spans="1:6" ht="12.75">
      <c r="A108" s="189">
        <v>95</v>
      </c>
      <c r="B108" s="200"/>
      <c r="C108" s="213" t="s">
        <v>298</v>
      </c>
      <c r="D108" s="214">
        <v>6.2</v>
      </c>
      <c r="E108" s="215">
        <v>4.275</v>
      </c>
      <c r="F108" s="115"/>
    </row>
    <row r="109" spans="1:6" ht="12.75">
      <c r="A109" s="189">
        <v>96</v>
      </c>
      <c r="B109" s="200"/>
      <c r="C109" s="213" t="s">
        <v>299</v>
      </c>
      <c r="D109" s="220">
        <v>8.5</v>
      </c>
      <c r="E109" s="215">
        <v>5.8</v>
      </c>
      <c r="F109" s="115"/>
    </row>
    <row r="110" spans="1:6" ht="12.75">
      <c r="A110" s="189">
        <v>97</v>
      </c>
      <c r="B110" s="200"/>
      <c r="C110" s="213" t="s">
        <v>300</v>
      </c>
      <c r="D110" s="220">
        <v>8.6</v>
      </c>
      <c r="E110" s="215">
        <v>5.8</v>
      </c>
      <c r="F110" s="115"/>
    </row>
    <row r="111" spans="1:6" ht="12.75">
      <c r="A111" s="189">
        <v>98</v>
      </c>
      <c r="B111" s="200"/>
      <c r="C111" s="213" t="s">
        <v>301</v>
      </c>
      <c r="D111" s="214">
        <v>6.2</v>
      </c>
      <c r="E111" s="215">
        <v>4.4</v>
      </c>
      <c r="F111" s="115"/>
    </row>
    <row r="112" spans="1:6" ht="12.75">
      <c r="A112" s="189">
        <v>99</v>
      </c>
      <c r="B112" s="200"/>
      <c r="C112" s="213" t="s">
        <v>302</v>
      </c>
      <c r="D112" s="214">
        <v>9.9</v>
      </c>
      <c r="E112" s="215">
        <v>6.53</v>
      </c>
      <c r="F112" s="115"/>
    </row>
    <row r="113" spans="1:6" ht="12.75">
      <c r="A113" s="189">
        <v>100</v>
      </c>
      <c r="B113" s="200"/>
      <c r="C113" s="213" t="s">
        <v>314</v>
      </c>
      <c r="D113" s="214">
        <v>124.7</v>
      </c>
      <c r="E113" s="215">
        <v>71.9</v>
      </c>
      <c r="F113" s="115"/>
    </row>
    <row r="114" spans="1:6" ht="22.5" customHeight="1">
      <c r="A114" s="189">
        <v>101</v>
      </c>
      <c r="B114" s="221" t="s">
        <v>315</v>
      </c>
      <c r="C114" s="213" t="s">
        <v>22</v>
      </c>
      <c r="D114" s="222">
        <v>1.3</v>
      </c>
      <c r="E114" s="215"/>
      <c r="F114" s="115"/>
    </row>
    <row r="115" spans="1:6" ht="12.75">
      <c r="A115" s="259">
        <v>102</v>
      </c>
      <c r="B115" s="190" t="s">
        <v>66</v>
      </c>
      <c r="C115" s="191" t="s">
        <v>316</v>
      </c>
      <c r="D115" s="192">
        <v>635.3</v>
      </c>
      <c r="E115" s="193">
        <v>451.4</v>
      </c>
      <c r="F115" s="115"/>
    </row>
    <row r="116" spans="1:6" ht="13.5" thickBot="1">
      <c r="A116" s="189">
        <v>103</v>
      </c>
      <c r="B116" s="223" t="s">
        <v>317</v>
      </c>
      <c r="C116" s="224" t="s">
        <v>318</v>
      </c>
      <c r="D116" s="225">
        <v>105</v>
      </c>
      <c r="E116" s="226">
        <v>60.095</v>
      </c>
      <c r="F116" s="262"/>
    </row>
    <row r="117" spans="1:6" ht="16.5" thickBot="1">
      <c r="A117" s="227">
        <v>104</v>
      </c>
      <c r="B117" s="228" t="s">
        <v>319</v>
      </c>
      <c r="C117" s="229"/>
      <c r="D117" s="230">
        <f>SUM(D14:D22)+D54+D55+D56+D60+D75+D88+D90+D101+D115+D116</f>
        <v>2306.749</v>
      </c>
      <c r="E117" s="231">
        <f>SUM(E14:E22)+E54+E55+E56+E60+E75+E88+E90+E101+E115+E116</f>
        <v>933.4080000000001</v>
      </c>
      <c r="F117" s="115">
        <v>2.1</v>
      </c>
    </row>
    <row r="118" spans="1:6" ht="12.75">
      <c r="A118" s="115"/>
      <c r="B118" s="115"/>
      <c r="C118" s="115"/>
      <c r="D118" s="115"/>
      <c r="E118" s="115"/>
      <c r="F118" s="115"/>
    </row>
    <row r="119" spans="1:6" ht="12.75">
      <c r="A119" s="115"/>
      <c r="B119" s="115"/>
      <c r="C119" s="115"/>
      <c r="D119" s="115"/>
      <c r="E119" s="115"/>
      <c r="F119" s="115"/>
    </row>
    <row r="120" spans="1:6" ht="12.75">
      <c r="A120" s="115"/>
      <c r="B120" s="115"/>
      <c r="C120" s="115"/>
      <c r="D120" s="115"/>
      <c r="E120" s="115"/>
      <c r="F120" s="115"/>
    </row>
    <row r="121" spans="1:6" ht="12.75">
      <c r="A121" s="115"/>
      <c r="B121" s="115"/>
      <c r="C121" s="115"/>
      <c r="D121" s="115"/>
      <c r="E121" s="115"/>
      <c r="F121" s="115"/>
    </row>
    <row r="122" spans="1:6" ht="12.75">
      <c r="A122" s="115"/>
      <c r="B122" s="115"/>
      <c r="C122" s="115"/>
      <c r="D122" s="115"/>
      <c r="E122" s="115"/>
      <c r="F122" s="115"/>
    </row>
    <row r="123" spans="1:6" ht="12.75">
      <c r="A123" s="115"/>
      <c r="B123" s="115"/>
      <c r="C123" s="115"/>
      <c r="D123" s="115"/>
      <c r="E123" s="115"/>
      <c r="F123" s="115"/>
    </row>
    <row r="124" spans="1:6" ht="12.75">
      <c r="A124" s="115"/>
      <c r="B124" s="115"/>
      <c r="C124" s="115"/>
      <c r="D124" s="115"/>
      <c r="E124" s="115"/>
      <c r="F124" s="115"/>
    </row>
    <row r="125" spans="1:6" ht="12.75">
      <c r="A125" s="115"/>
      <c r="B125" s="115"/>
      <c r="C125" s="115"/>
      <c r="D125" s="115"/>
      <c r="E125" s="115"/>
      <c r="F125" s="115"/>
    </row>
    <row r="126" spans="1:6" ht="12.75">
      <c r="A126" s="115"/>
      <c r="B126" s="115"/>
      <c r="C126" s="115"/>
      <c r="D126" s="115"/>
      <c r="E126" s="115"/>
      <c r="F126" s="115"/>
    </row>
    <row r="127" spans="1:6" ht="12.75">
      <c r="A127" s="115"/>
      <c r="B127" s="115"/>
      <c r="C127" s="115"/>
      <c r="D127" s="115"/>
      <c r="E127" s="115"/>
      <c r="F127" s="115"/>
    </row>
    <row r="128" spans="1:6" ht="12.75">
      <c r="A128" s="115"/>
      <c r="B128" s="115"/>
      <c r="C128" s="115"/>
      <c r="D128" s="115"/>
      <c r="E128" s="115"/>
      <c r="F128" s="115"/>
    </row>
    <row r="129" spans="1:6" ht="12.75">
      <c r="A129" s="115"/>
      <c r="B129" s="115"/>
      <c r="C129" s="115"/>
      <c r="D129" s="115"/>
      <c r="E129" s="115"/>
      <c r="F129" s="115"/>
    </row>
    <row r="130" spans="1:6" ht="12.75">
      <c r="A130" s="115"/>
      <c r="B130" s="115"/>
      <c r="C130" s="115"/>
      <c r="D130" s="115"/>
      <c r="E130" s="115"/>
      <c r="F130" s="115"/>
    </row>
    <row r="131" spans="1:6" ht="12.75">
      <c r="A131" s="115"/>
      <c r="B131" s="115"/>
      <c r="C131" s="115"/>
      <c r="D131" s="115"/>
      <c r="E131" s="115"/>
      <c r="F131" s="115"/>
    </row>
    <row r="132" spans="1:6" ht="12.75">
      <c r="A132" s="115"/>
      <c r="B132" s="115"/>
      <c r="C132" s="115"/>
      <c r="D132" s="115"/>
      <c r="E132" s="115"/>
      <c r="F132" s="115"/>
    </row>
    <row r="133" spans="1:6" ht="12.75">
      <c r="A133" s="115"/>
      <c r="B133" s="115"/>
      <c r="C133" s="115"/>
      <c r="D133" s="115"/>
      <c r="E133" s="115"/>
      <c r="F133" s="115"/>
    </row>
    <row r="134" spans="1:6" ht="12.75">
      <c r="A134" s="115"/>
      <c r="B134" s="115"/>
      <c r="C134" s="115"/>
      <c r="D134" s="115"/>
      <c r="E134" s="115"/>
      <c r="F134" s="115"/>
    </row>
    <row r="135" spans="1:6" ht="12.75">
      <c r="A135" s="115"/>
      <c r="B135" s="115"/>
      <c r="C135" s="115"/>
      <c r="D135" s="115"/>
      <c r="E135" s="115"/>
      <c r="F135" s="115"/>
    </row>
    <row r="136" spans="1:6" ht="12.75">
      <c r="A136" s="115"/>
      <c r="B136" s="115"/>
      <c r="C136" s="115"/>
      <c r="D136" s="115"/>
      <c r="E136" s="115"/>
      <c r="F136" s="115"/>
    </row>
    <row r="137" spans="1:6" ht="12.75">
      <c r="A137" s="115"/>
      <c r="B137" s="115"/>
      <c r="C137" s="115"/>
      <c r="D137" s="115"/>
      <c r="E137" s="115"/>
      <c r="F137" s="115"/>
    </row>
    <row r="138" spans="1:6" ht="12.75">
      <c r="A138" s="115"/>
      <c r="B138" s="115"/>
      <c r="C138" s="115"/>
      <c r="D138" s="115"/>
      <c r="E138" s="115"/>
      <c r="F138" s="115"/>
    </row>
    <row r="139" spans="1:6" ht="12.75">
      <c r="A139" s="115"/>
      <c r="B139" s="115"/>
      <c r="C139" s="115"/>
      <c r="D139" s="115"/>
      <c r="E139" s="115"/>
      <c r="F139" s="115"/>
    </row>
    <row r="140" spans="1:6" ht="12.75">
      <c r="A140" s="115"/>
      <c r="B140" s="115"/>
      <c r="C140" s="115"/>
      <c r="D140" s="115"/>
      <c r="E140" s="115"/>
      <c r="F140" s="115"/>
    </row>
    <row r="141" spans="1:6" ht="12.75">
      <c r="A141" s="115"/>
      <c r="B141" s="115"/>
      <c r="C141" s="115"/>
      <c r="D141" s="115"/>
      <c r="E141" s="115"/>
      <c r="F141" s="115"/>
    </row>
    <row r="142" spans="1:6" ht="12.75">
      <c r="A142" s="115"/>
      <c r="B142" s="115"/>
      <c r="C142" s="115"/>
      <c r="D142" s="115"/>
      <c r="E142" s="115"/>
      <c r="F142" s="115"/>
    </row>
    <row r="143" spans="1:6" ht="12.75">
      <c r="A143" s="115"/>
      <c r="B143" s="115"/>
      <c r="C143" s="115"/>
      <c r="D143" s="115"/>
      <c r="E143" s="115"/>
      <c r="F143" s="115"/>
    </row>
    <row r="144" spans="1:6" ht="12.75">
      <c r="A144" s="115"/>
      <c r="B144" s="115"/>
      <c r="C144" s="115"/>
      <c r="D144" s="115"/>
      <c r="E144" s="115"/>
      <c r="F144" s="115"/>
    </row>
    <row r="145" spans="1:6" ht="12.75">
      <c r="A145" s="115"/>
      <c r="B145" s="115"/>
      <c r="C145" s="115"/>
      <c r="D145" s="115"/>
      <c r="E145" s="115"/>
      <c r="F145" s="115"/>
    </row>
    <row r="146" spans="1:6" ht="12.75">
      <c r="A146" s="115"/>
      <c r="B146" s="115"/>
      <c r="C146" s="115"/>
      <c r="D146" s="115"/>
      <c r="E146" s="115"/>
      <c r="F146" s="115"/>
    </row>
    <row r="147" spans="1:6" ht="12.75">
      <c r="A147" s="115"/>
      <c r="B147" s="115"/>
      <c r="C147" s="115"/>
      <c r="D147" s="115"/>
      <c r="E147" s="115"/>
      <c r="F147" s="115"/>
    </row>
    <row r="148" spans="1:6" ht="12.75">
      <c r="A148" s="115"/>
      <c r="B148" s="115"/>
      <c r="C148" s="115"/>
      <c r="D148" s="115"/>
      <c r="E148" s="115"/>
      <c r="F148" s="115"/>
    </row>
    <row r="149" spans="1:6" ht="12.75">
      <c r="A149" s="115"/>
      <c r="B149" s="115"/>
      <c r="C149" s="115"/>
      <c r="D149" s="115"/>
      <c r="E149" s="115"/>
      <c r="F149" s="115"/>
    </row>
    <row r="150" spans="1:6" ht="12.75">
      <c r="A150" s="115"/>
      <c r="B150" s="115"/>
      <c r="C150" s="115"/>
      <c r="D150" s="115"/>
      <c r="E150" s="115"/>
      <c r="F150" s="115"/>
    </row>
    <row r="151" spans="1:6" ht="12.75">
      <c r="A151" s="115"/>
      <c r="B151" s="115"/>
      <c r="C151" s="115"/>
      <c r="D151" s="115"/>
      <c r="E151" s="115"/>
      <c r="F151" s="115"/>
    </row>
    <row r="152" spans="1:6" ht="12.75">
      <c r="A152" s="115"/>
      <c r="B152" s="115"/>
      <c r="C152" s="115"/>
      <c r="D152" s="115"/>
      <c r="E152" s="115"/>
      <c r="F152" s="115"/>
    </row>
    <row r="153" spans="1:6" ht="12.75">
      <c r="A153" s="115"/>
      <c r="B153" s="115"/>
      <c r="C153" s="115"/>
      <c r="D153" s="115"/>
      <c r="E153" s="115"/>
      <c r="F153" s="115"/>
    </row>
    <row r="154" spans="1:6" ht="12.75">
      <c r="A154" s="115"/>
      <c r="B154" s="115"/>
      <c r="C154" s="115"/>
      <c r="D154" s="115"/>
      <c r="E154" s="115"/>
      <c r="F154" s="115"/>
    </row>
    <row r="155" spans="1:6" ht="12.75">
      <c r="A155" s="115"/>
      <c r="B155" s="115"/>
      <c r="C155" s="115"/>
      <c r="D155" s="115"/>
      <c r="E155" s="115"/>
      <c r="F155" s="115"/>
    </row>
    <row r="156" spans="1:6" ht="12.75">
      <c r="A156" s="115"/>
      <c r="B156" s="115"/>
      <c r="C156" s="115"/>
      <c r="D156" s="115"/>
      <c r="E156" s="115"/>
      <c r="F156" s="115"/>
    </row>
    <row r="157" spans="1:6" ht="12.75">
      <c r="A157" s="115"/>
      <c r="B157" s="115"/>
      <c r="C157" s="115"/>
      <c r="D157" s="115"/>
      <c r="E157" s="115"/>
      <c r="F157" s="115"/>
    </row>
    <row r="158" spans="1:6" ht="12.75">
      <c r="A158" s="115"/>
      <c r="B158" s="115"/>
      <c r="C158" s="115"/>
      <c r="D158" s="115"/>
      <c r="E158" s="115"/>
      <c r="F158" s="115"/>
    </row>
    <row r="159" spans="1:6" ht="12.75">
      <c r="A159" s="115"/>
      <c r="B159" s="115"/>
      <c r="C159" s="115"/>
      <c r="D159" s="115"/>
      <c r="E159" s="115"/>
      <c r="F159" s="115"/>
    </row>
    <row r="160" spans="1:6" ht="12.75">
      <c r="A160" s="115"/>
      <c r="B160" s="115"/>
      <c r="C160" s="115"/>
      <c r="D160" s="115"/>
      <c r="E160" s="115"/>
      <c r="F160" s="115"/>
    </row>
    <row r="161" spans="1:6" ht="12.75">
      <c r="A161" s="115"/>
      <c r="B161" s="115"/>
      <c r="C161" s="115"/>
      <c r="D161" s="115"/>
      <c r="E161" s="115"/>
      <c r="F161" s="115"/>
    </row>
    <row r="162" spans="1:6" ht="12.75">
      <c r="A162" s="115"/>
      <c r="B162" s="115"/>
      <c r="C162" s="115"/>
      <c r="D162" s="115"/>
      <c r="E162" s="115"/>
      <c r="F162" s="115"/>
    </row>
    <row r="163" spans="1:6" ht="12.75">
      <c r="A163" s="115"/>
      <c r="B163" s="115"/>
      <c r="C163" s="115"/>
      <c r="D163" s="115"/>
      <c r="E163" s="115"/>
      <c r="F163" s="115"/>
    </row>
    <row r="164" spans="1:6" ht="12.75">
      <c r="A164" s="115"/>
      <c r="B164" s="115"/>
      <c r="C164" s="115"/>
      <c r="D164" s="115"/>
      <c r="E164" s="115"/>
      <c r="F164" s="115"/>
    </row>
    <row r="165" spans="1:6" ht="12.75">
      <c r="A165" s="115"/>
      <c r="B165" s="115"/>
      <c r="C165" s="115"/>
      <c r="D165" s="115"/>
      <c r="E165" s="115"/>
      <c r="F165" s="115"/>
    </row>
    <row r="166" spans="1:6" ht="12.75">
      <c r="A166" s="115"/>
      <c r="B166" s="115"/>
      <c r="C166" s="115"/>
      <c r="D166" s="115"/>
      <c r="E166" s="115"/>
      <c r="F166" s="115"/>
    </row>
    <row r="167" spans="1:6" ht="12.75">
      <c r="A167" s="115"/>
      <c r="B167" s="115"/>
      <c r="C167" s="115"/>
      <c r="D167" s="115"/>
      <c r="E167" s="115"/>
      <c r="F167" s="11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52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3.8515625" style="0" customWidth="1"/>
    <col min="2" max="2" width="68.8515625" style="0" customWidth="1"/>
    <col min="3" max="3" width="14.140625" style="0" customWidth="1"/>
  </cols>
  <sheetData>
    <row r="2" ht="12.75">
      <c r="D2" t="s">
        <v>0</v>
      </c>
    </row>
    <row r="3" ht="12.75">
      <c r="D3" t="s">
        <v>252</v>
      </c>
    </row>
    <row r="4" ht="12.75">
      <c r="D4" t="s">
        <v>340</v>
      </c>
    </row>
    <row r="5" ht="12.75">
      <c r="D5" t="s">
        <v>8</v>
      </c>
    </row>
    <row r="6" ht="12.75">
      <c r="D6" s="443" t="s">
        <v>407</v>
      </c>
    </row>
    <row r="7" ht="12.75">
      <c r="D7" t="s">
        <v>341</v>
      </c>
    </row>
    <row r="8" ht="12.75">
      <c r="B8" s="401" t="s">
        <v>342</v>
      </c>
    </row>
    <row r="9" ht="12.75">
      <c r="B9" s="401" t="s">
        <v>387</v>
      </c>
    </row>
    <row r="10" spans="1:5" ht="12.75">
      <c r="A10" s="545" t="s">
        <v>386</v>
      </c>
      <c r="B10" s="546"/>
      <c r="C10" s="546"/>
      <c r="D10" s="546"/>
      <c r="E10" s="546"/>
    </row>
    <row r="11" spans="1:5" ht="38.25" customHeight="1">
      <c r="A11" s="402" t="s">
        <v>14</v>
      </c>
      <c r="B11" s="402" t="s">
        <v>343</v>
      </c>
      <c r="C11" s="407" t="s">
        <v>344</v>
      </c>
      <c r="D11" s="407" t="s">
        <v>345</v>
      </c>
      <c r="E11" s="402"/>
    </row>
    <row r="12" spans="1:5" ht="12.75">
      <c r="A12" s="271"/>
      <c r="B12" s="271"/>
      <c r="C12" s="271"/>
      <c r="D12" s="271"/>
      <c r="E12" s="271"/>
    </row>
    <row r="13" spans="1:5" ht="12.75">
      <c r="A13" s="271"/>
      <c r="B13" s="271"/>
      <c r="C13" s="271"/>
      <c r="D13" s="271"/>
      <c r="E13" s="271"/>
    </row>
    <row r="14" spans="1:5" ht="12.75">
      <c r="A14" s="271" t="s">
        <v>76</v>
      </c>
      <c r="B14" s="271" t="s">
        <v>22</v>
      </c>
      <c r="C14" s="271">
        <v>3189.12</v>
      </c>
      <c r="D14" s="271">
        <v>101595.89</v>
      </c>
      <c r="E14" s="271">
        <v>-10</v>
      </c>
    </row>
    <row r="15" spans="1:5" ht="12.75">
      <c r="A15" s="408" t="s">
        <v>79</v>
      </c>
      <c r="B15" s="271" t="s">
        <v>346</v>
      </c>
      <c r="C15" s="271"/>
      <c r="D15" s="271">
        <v>30000</v>
      </c>
      <c r="E15" s="271"/>
    </row>
    <row r="16" spans="1:5" ht="12.75">
      <c r="A16" s="408" t="s">
        <v>82</v>
      </c>
      <c r="B16" s="271" t="s">
        <v>347</v>
      </c>
      <c r="C16" s="271">
        <v>3189.12</v>
      </c>
      <c r="D16" s="271"/>
      <c r="E16" s="271"/>
    </row>
    <row r="17" spans="1:5" ht="12.75">
      <c r="A17" s="408" t="s">
        <v>85</v>
      </c>
      <c r="B17" s="271" t="s">
        <v>29</v>
      </c>
      <c r="C17" s="271">
        <v>1727.1</v>
      </c>
      <c r="D17" s="271"/>
      <c r="E17" s="271"/>
    </row>
    <row r="18" spans="1:5" ht="12.75">
      <c r="A18" s="408" t="s">
        <v>88</v>
      </c>
      <c r="B18" s="271" t="s">
        <v>30</v>
      </c>
      <c r="C18" s="271">
        <v>1378.3</v>
      </c>
      <c r="D18" s="271"/>
      <c r="E18" s="271"/>
    </row>
    <row r="19" spans="1:5" ht="12.75">
      <c r="A19" s="408" t="s">
        <v>91</v>
      </c>
      <c r="B19" s="271" t="s">
        <v>327</v>
      </c>
      <c r="C19" s="271">
        <v>21589.05</v>
      </c>
      <c r="D19" s="271"/>
      <c r="E19" s="271"/>
    </row>
    <row r="20" spans="1:5" ht="12.75">
      <c r="A20" s="271" t="s">
        <v>94</v>
      </c>
      <c r="B20" s="271" t="s">
        <v>31</v>
      </c>
      <c r="C20" s="271">
        <v>1617.5</v>
      </c>
      <c r="D20" s="271"/>
      <c r="E20" s="271"/>
    </row>
    <row r="21" spans="1:5" ht="12.75">
      <c r="A21" s="271" t="s">
        <v>97</v>
      </c>
      <c r="B21" s="271" t="s">
        <v>348</v>
      </c>
      <c r="C21" s="271">
        <v>1453.86</v>
      </c>
      <c r="D21" s="271"/>
      <c r="E21" s="271"/>
    </row>
    <row r="22" spans="1:5" ht="12.75">
      <c r="A22" s="271" t="s">
        <v>100</v>
      </c>
      <c r="B22" s="271" t="s">
        <v>33</v>
      </c>
      <c r="C22" s="271">
        <v>155.88</v>
      </c>
      <c r="D22" s="271"/>
      <c r="E22" s="271"/>
    </row>
    <row r="23" spans="1:5" ht="12.75">
      <c r="A23" s="271" t="s">
        <v>103</v>
      </c>
      <c r="B23" s="271" t="s">
        <v>34</v>
      </c>
      <c r="C23" s="271">
        <v>99.44</v>
      </c>
      <c r="D23" s="271"/>
      <c r="E23" s="271"/>
    </row>
    <row r="24" spans="1:5" ht="12.75">
      <c r="A24" s="271" t="s">
        <v>106</v>
      </c>
      <c r="B24" s="271" t="s">
        <v>36</v>
      </c>
      <c r="C24" s="271">
        <v>280.37</v>
      </c>
      <c r="D24" s="271"/>
      <c r="E24" s="271"/>
    </row>
    <row r="25" spans="1:5" ht="12.75">
      <c r="A25" s="271" t="s">
        <v>109</v>
      </c>
      <c r="B25" s="271" t="s">
        <v>35</v>
      </c>
      <c r="C25" s="271">
        <v>23.61</v>
      </c>
      <c r="D25" s="271"/>
      <c r="E25" s="271"/>
    </row>
    <row r="26" spans="1:5" ht="12.75">
      <c r="A26" s="271" t="s">
        <v>112</v>
      </c>
      <c r="B26" s="271" t="s">
        <v>349</v>
      </c>
      <c r="C26" s="271">
        <v>78.19</v>
      </c>
      <c r="D26" s="271"/>
      <c r="E26" s="271"/>
    </row>
    <row r="27" spans="1:5" ht="12.75">
      <c r="A27" s="271" t="s">
        <v>115</v>
      </c>
      <c r="B27" s="271" t="s">
        <v>39</v>
      </c>
      <c r="C27" s="271">
        <v>264.77</v>
      </c>
      <c r="D27" s="271"/>
      <c r="E27" s="271"/>
    </row>
    <row r="28" spans="1:5" ht="12.75">
      <c r="A28" s="271" t="s">
        <v>118</v>
      </c>
      <c r="B28" s="271" t="s">
        <v>40</v>
      </c>
      <c r="C28" s="271">
        <v>39741.47</v>
      </c>
      <c r="D28" s="271"/>
      <c r="E28" s="271"/>
    </row>
    <row r="29" spans="1:5" ht="12.75">
      <c r="A29" s="271" t="s">
        <v>209</v>
      </c>
      <c r="B29" s="271" t="s">
        <v>390</v>
      </c>
      <c r="C29" s="271">
        <v>253.08</v>
      </c>
      <c r="D29" s="271"/>
      <c r="E29" s="271"/>
    </row>
    <row r="30" spans="1:5" ht="12.75">
      <c r="A30" s="271" t="s">
        <v>124</v>
      </c>
      <c r="B30" s="271" t="s">
        <v>391</v>
      </c>
      <c r="C30" s="271">
        <v>415.61</v>
      </c>
      <c r="D30" s="271"/>
      <c r="E30" s="271"/>
    </row>
    <row r="31" spans="1:5" ht="12.75">
      <c r="A31" s="271" t="s">
        <v>127</v>
      </c>
      <c r="B31" s="271" t="s">
        <v>397</v>
      </c>
      <c r="C31" s="271">
        <v>44.76</v>
      </c>
      <c r="D31" s="271"/>
      <c r="E31" s="271"/>
    </row>
    <row r="32" spans="1:5" ht="12.75">
      <c r="A32" s="271" t="s">
        <v>130</v>
      </c>
      <c r="B32" s="271" t="s">
        <v>329</v>
      </c>
      <c r="C32" s="271">
        <v>190.97</v>
      </c>
      <c r="D32" s="271"/>
      <c r="E32" s="271"/>
    </row>
    <row r="33" spans="1:5" ht="12.75">
      <c r="A33" s="271" t="s">
        <v>132</v>
      </c>
      <c r="B33" s="271" t="s">
        <v>398</v>
      </c>
      <c r="C33" s="271">
        <v>1055.19</v>
      </c>
      <c r="D33" s="271"/>
      <c r="E33" s="271"/>
    </row>
    <row r="34" spans="1:5" ht="12.75">
      <c r="A34" s="271" t="s">
        <v>134</v>
      </c>
      <c r="B34" s="271" t="s">
        <v>399</v>
      </c>
      <c r="C34" s="271">
        <v>781.22</v>
      </c>
      <c r="D34" s="271"/>
      <c r="E34" s="271"/>
    </row>
    <row r="35" spans="1:5" ht="12.75">
      <c r="A35" s="271" t="s">
        <v>137</v>
      </c>
      <c r="B35" s="271" t="s">
        <v>43</v>
      </c>
      <c r="C35" s="271">
        <v>1116.98</v>
      </c>
      <c r="D35" s="271"/>
      <c r="E35" s="271"/>
    </row>
    <row r="36" spans="1:5" ht="12.75">
      <c r="A36" s="271" t="s">
        <v>140</v>
      </c>
      <c r="B36" s="271" t="s">
        <v>44</v>
      </c>
      <c r="C36" s="271">
        <v>50.62</v>
      </c>
      <c r="D36" s="271"/>
      <c r="E36" s="271"/>
    </row>
    <row r="37" spans="1:5" ht="12.75">
      <c r="A37" s="271" t="s">
        <v>217</v>
      </c>
      <c r="B37" s="271" t="s">
        <v>52</v>
      </c>
      <c r="C37" s="271">
        <v>1168.67</v>
      </c>
      <c r="D37" s="271"/>
      <c r="E37" s="271"/>
    </row>
    <row r="38" spans="1:5" ht="12.75">
      <c r="A38" s="271" t="s">
        <v>145</v>
      </c>
      <c r="B38" s="271" t="s">
        <v>395</v>
      </c>
      <c r="C38" s="271">
        <v>1051.99</v>
      </c>
      <c r="D38" s="271"/>
      <c r="E38" s="271"/>
    </row>
    <row r="39" spans="1:5" ht="12.75">
      <c r="A39" s="271" t="s">
        <v>148</v>
      </c>
      <c r="B39" s="271" t="s">
        <v>351</v>
      </c>
      <c r="C39" s="271">
        <v>676.39</v>
      </c>
      <c r="D39" s="271"/>
      <c r="E39" s="271"/>
    </row>
    <row r="40" spans="1:5" ht="12.75">
      <c r="A40" s="271" t="s">
        <v>221</v>
      </c>
      <c r="B40" s="271" t="s">
        <v>352</v>
      </c>
      <c r="C40" s="271">
        <v>168</v>
      </c>
      <c r="D40" s="271"/>
      <c r="E40" s="271"/>
    </row>
    <row r="41" spans="1:5" ht="12.75">
      <c r="A41" s="271" t="s">
        <v>153</v>
      </c>
      <c r="B41" s="271" t="s">
        <v>353</v>
      </c>
      <c r="C41" s="271">
        <v>2917.8</v>
      </c>
      <c r="D41" s="271"/>
      <c r="E41" s="271"/>
    </row>
    <row r="42" spans="1:5" ht="12.75">
      <c r="A42" s="271" t="s">
        <v>156</v>
      </c>
      <c r="B42" s="271" t="s">
        <v>336</v>
      </c>
      <c r="C42" s="271">
        <v>2888.34</v>
      </c>
      <c r="D42" s="271"/>
      <c r="E42" s="271"/>
    </row>
    <row r="43" spans="1:5" ht="12.75">
      <c r="A43" s="271" t="s">
        <v>159</v>
      </c>
      <c r="B43" s="271" t="s">
        <v>354</v>
      </c>
      <c r="C43" s="271">
        <v>50</v>
      </c>
      <c r="D43" s="271"/>
      <c r="E43" s="271"/>
    </row>
    <row r="44" spans="1:5" ht="12.75">
      <c r="A44" s="271" t="s">
        <v>162</v>
      </c>
      <c r="B44" s="271" t="s">
        <v>338</v>
      </c>
      <c r="C44" s="271">
        <v>0.6</v>
      </c>
      <c r="D44" s="271"/>
      <c r="E44" s="271"/>
    </row>
    <row r="45" spans="1:5" ht="12.75">
      <c r="A45" s="271" t="s">
        <v>165</v>
      </c>
      <c r="B45" s="271" t="s">
        <v>355</v>
      </c>
      <c r="C45" s="271">
        <v>84428.88</v>
      </c>
      <c r="D45" s="271"/>
      <c r="E45" s="271"/>
    </row>
    <row r="46" spans="1:5" ht="12.75">
      <c r="A46" s="271" t="s">
        <v>168</v>
      </c>
      <c r="B46" s="271" t="s">
        <v>356</v>
      </c>
      <c r="C46" s="271">
        <v>67165.54</v>
      </c>
      <c r="D46" s="271"/>
      <c r="E46" s="271"/>
    </row>
    <row r="47" spans="1:5" ht="12.75">
      <c r="A47" s="409" t="s">
        <v>171</v>
      </c>
      <c r="B47" s="271" t="s">
        <v>357</v>
      </c>
      <c r="C47" s="271"/>
      <c r="D47" s="271">
        <v>10000</v>
      </c>
      <c r="E47" s="271">
        <v>10</v>
      </c>
    </row>
    <row r="48" spans="1:5" ht="12.75">
      <c r="A48" s="409" t="s">
        <v>229</v>
      </c>
      <c r="B48" s="271" t="s">
        <v>358</v>
      </c>
      <c r="C48" s="271"/>
      <c r="D48" s="271">
        <v>107000</v>
      </c>
      <c r="E48" s="271"/>
    </row>
    <row r="49" spans="1:5" ht="12.75">
      <c r="A49" s="409" t="s">
        <v>176</v>
      </c>
      <c r="B49" s="271" t="s">
        <v>359</v>
      </c>
      <c r="C49" s="271"/>
      <c r="D49" s="271">
        <v>107000</v>
      </c>
      <c r="E49" s="271"/>
    </row>
    <row r="50" spans="1:5" ht="12.75">
      <c r="A50" s="409" t="s">
        <v>179</v>
      </c>
      <c r="B50" s="271" t="s">
        <v>350</v>
      </c>
      <c r="C50" s="271"/>
      <c r="D50" s="271">
        <v>5000</v>
      </c>
      <c r="E50" s="271"/>
    </row>
    <row r="51" spans="1:5" ht="13.5" thickBot="1">
      <c r="A51" s="410" t="s">
        <v>181</v>
      </c>
      <c r="B51" s="403" t="s">
        <v>360</v>
      </c>
      <c r="C51" s="403"/>
      <c r="D51" s="403">
        <v>84800</v>
      </c>
      <c r="E51" s="403"/>
    </row>
    <row r="52" spans="1:5" ht="13.5" thickBot="1">
      <c r="A52" s="404" t="s">
        <v>183</v>
      </c>
      <c r="B52" s="405" t="s">
        <v>361</v>
      </c>
      <c r="C52" s="405">
        <v>208393.41</v>
      </c>
      <c r="D52" s="405">
        <v>298395.89</v>
      </c>
      <c r="E52" s="406"/>
    </row>
  </sheetData>
  <sheetProtection/>
  <mergeCells count="1">
    <mergeCell ref="A10:E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Ramutė Balčiūnienė</dc:creator>
  <cp:keywords/>
  <dc:description/>
  <cp:lastModifiedBy>JurgitaJurkonytė</cp:lastModifiedBy>
  <cp:lastPrinted>2016-11-18T06:17:13Z</cp:lastPrinted>
  <dcterms:created xsi:type="dcterms:W3CDTF">2016-09-14T05:15:37Z</dcterms:created>
  <dcterms:modified xsi:type="dcterms:W3CDTF">2016-11-25T06:04:26Z</dcterms:modified>
  <cp:category/>
  <cp:version/>
  <cp:contentType/>
  <cp:contentStatus/>
</cp:coreProperties>
</file>